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hidePivotFieldList="1"/>
  <mc:AlternateContent xmlns:mc="http://schemas.openxmlformats.org/markup-compatibility/2006">
    <mc:Choice Requires="x15">
      <x15ac:absPath xmlns:x15ac="http://schemas.microsoft.com/office/spreadsheetml/2010/11/ac" url="/Users/Primary/Google Drive/Boston Schools Fund Drive/Fundraising/Investment Grant Applications/WFF/"/>
    </mc:Choice>
  </mc:AlternateContent>
  <bookViews>
    <workbookView xWindow="240" yWindow="460" windowWidth="28560" windowHeight="16600"/>
  </bookViews>
  <sheets>
    <sheet name="Full Growth Model" sheetId="5" r:id="rId1"/>
    <sheet name="Baseline Growth" sheetId="7" r:id="rId2"/>
    <sheet name="Enrollment Pivot" sheetId="3" state="hidden" r:id="rId3"/>
    <sheet name="Raw Enrollment Data" sheetId="1" r:id="rId4"/>
  </sheets>
  <calcPr calcId="150001" concurrentCalc="0"/>
  <pivotCaches>
    <pivotCache cacheId="5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5" l="1"/>
  <c r="C8" i="5"/>
  <c r="C7" i="5"/>
  <c r="D8" i="5"/>
  <c r="D7" i="5"/>
  <c r="F26" i="7"/>
  <c r="F27" i="7"/>
  <c r="E27" i="7"/>
  <c r="E26" i="7"/>
  <c r="F6" i="7"/>
  <c r="E26" i="5"/>
  <c r="E36" i="5"/>
  <c r="E34" i="5"/>
  <c r="F23" i="5"/>
  <c r="F26" i="5"/>
  <c r="F36" i="5"/>
  <c r="F34" i="5"/>
  <c r="G23" i="5"/>
  <c r="G26" i="5"/>
  <c r="G36" i="5"/>
  <c r="G34" i="5"/>
  <c r="H23" i="5"/>
  <c r="H26" i="5"/>
  <c r="H36" i="5"/>
  <c r="H34" i="5"/>
  <c r="I23" i="5"/>
  <c r="I26" i="5"/>
  <c r="I36" i="5"/>
  <c r="I34" i="5"/>
  <c r="J34" i="5"/>
  <c r="C47" i="5"/>
  <c r="D47" i="5"/>
  <c r="E47" i="5"/>
  <c r="E44" i="5"/>
  <c r="C6" i="5"/>
  <c r="C3" i="5"/>
  <c r="D6" i="5"/>
  <c r="C5" i="5"/>
  <c r="D5" i="5"/>
  <c r="C4" i="5"/>
  <c r="D4" i="5"/>
  <c r="H6" i="7"/>
  <c r="L10" i="7"/>
  <c r="L20" i="7"/>
  <c r="L24" i="7"/>
  <c r="K10" i="7"/>
  <c r="K20" i="7"/>
  <c r="K24" i="7"/>
  <c r="J10" i="7"/>
  <c r="J20" i="7"/>
  <c r="J24" i="7"/>
  <c r="I10" i="7"/>
  <c r="I20" i="7"/>
  <c r="I24" i="7"/>
  <c r="H10" i="7"/>
  <c r="H20" i="7"/>
  <c r="H24" i="7"/>
  <c r="G10" i="7"/>
  <c r="G20" i="7"/>
  <c r="G24" i="7"/>
  <c r="F10" i="7"/>
  <c r="F20" i="7"/>
  <c r="F24" i="7"/>
  <c r="E10" i="7"/>
  <c r="E20" i="7"/>
  <c r="E24" i="7"/>
  <c r="L11" i="7"/>
  <c r="L13" i="7"/>
  <c r="L15" i="7"/>
  <c r="L17" i="7"/>
  <c r="L21" i="7"/>
  <c r="L23" i="7"/>
  <c r="L25" i="7"/>
  <c r="K11" i="7"/>
  <c r="K13" i="7"/>
  <c r="K15" i="7"/>
  <c r="K17" i="7"/>
  <c r="K21" i="7"/>
  <c r="K23" i="7"/>
  <c r="K25" i="7"/>
  <c r="J11" i="7"/>
  <c r="J13" i="7"/>
  <c r="J15" i="7"/>
  <c r="J17" i="7"/>
  <c r="J21" i="7"/>
  <c r="J23" i="7"/>
  <c r="J25" i="7"/>
  <c r="I11" i="7"/>
  <c r="I13" i="7"/>
  <c r="I15" i="7"/>
  <c r="I17" i="7"/>
  <c r="I21" i="7"/>
  <c r="I23" i="7"/>
  <c r="I25" i="7"/>
  <c r="H11" i="7"/>
  <c r="H13" i="7"/>
  <c r="H15" i="7"/>
  <c r="H17" i="7"/>
  <c r="H21" i="7"/>
  <c r="H23" i="7"/>
  <c r="H25" i="7"/>
  <c r="G11" i="7"/>
  <c r="G13" i="7"/>
  <c r="G15" i="7"/>
  <c r="G17" i="7"/>
  <c r="G21" i="7"/>
  <c r="G23" i="7"/>
  <c r="G25" i="7"/>
  <c r="F11" i="7"/>
  <c r="F13" i="7"/>
  <c r="F15" i="7"/>
  <c r="F17" i="7"/>
  <c r="F21" i="7"/>
  <c r="F23" i="7"/>
  <c r="F25" i="7"/>
  <c r="E25" i="7"/>
  <c r="L26" i="7"/>
  <c r="K26" i="7"/>
  <c r="J26" i="7"/>
  <c r="I26" i="7"/>
  <c r="H26" i="7"/>
  <c r="G26" i="7"/>
  <c r="L27" i="7"/>
  <c r="K27" i="7"/>
  <c r="J27" i="7"/>
  <c r="I27" i="7"/>
  <c r="H27" i="7"/>
  <c r="G27" i="7"/>
  <c r="M11" i="7"/>
  <c r="M13" i="7"/>
  <c r="M15" i="7"/>
  <c r="M17" i="7"/>
  <c r="M6" i="7"/>
  <c r="M21" i="7"/>
  <c r="M23" i="7"/>
  <c r="M25" i="7"/>
  <c r="J28" i="5"/>
  <c r="J25" i="5"/>
  <c r="J36" i="5"/>
  <c r="J27" i="5"/>
  <c r="J40" i="5"/>
  <c r="E41" i="5"/>
  <c r="F41" i="5"/>
  <c r="G41" i="5"/>
  <c r="H41" i="5"/>
  <c r="I41" i="5"/>
  <c r="J41" i="5"/>
  <c r="C17" i="5"/>
  <c r="E17" i="5"/>
  <c r="F40" i="5"/>
  <c r="F39" i="5"/>
  <c r="G40" i="5"/>
  <c r="G39" i="5"/>
  <c r="H40" i="5"/>
  <c r="H39" i="5"/>
  <c r="I40" i="5"/>
  <c r="I39" i="5"/>
  <c r="F47" i="5"/>
  <c r="G47" i="5"/>
  <c r="H47" i="5"/>
  <c r="I47" i="5"/>
  <c r="C12" i="5"/>
  <c r="C14" i="5"/>
  <c r="D14" i="5"/>
  <c r="E30" i="5"/>
  <c r="D30" i="5"/>
  <c r="C30" i="5"/>
  <c r="E29" i="5"/>
  <c r="F29" i="5"/>
  <c r="G29" i="5"/>
  <c r="H29" i="5"/>
  <c r="I29" i="5"/>
  <c r="J29" i="5"/>
  <c r="E43" i="5"/>
  <c r="F43" i="5"/>
  <c r="G43" i="5"/>
  <c r="H43" i="5"/>
  <c r="I43" i="5"/>
  <c r="J43" i="5"/>
  <c r="G42" i="5"/>
  <c r="J42" i="5"/>
  <c r="J39" i="5"/>
  <c r="I42" i="5"/>
  <c r="H42" i="5"/>
  <c r="F42" i="5"/>
  <c r="E42" i="5"/>
  <c r="D42" i="5"/>
  <c r="D40" i="5"/>
  <c r="N27" i="7"/>
  <c r="M27" i="7"/>
  <c r="D36" i="5"/>
  <c r="J26" i="5"/>
  <c r="J23" i="5"/>
  <c r="D35" i="5"/>
  <c r="N25" i="7"/>
  <c r="N23" i="7"/>
  <c r="N21" i="7"/>
  <c r="N17" i="7"/>
  <c r="N15" i="7"/>
  <c r="N13" i="7"/>
  <c r="N11" i="7"/>
  <c r="J31" i="5"/>
  <c r="J47" i="5"/>
  <c r="E45" i="5"/>
  <c r="E46" i="5"/>
  <c r="J22" i="5"/>
  <c r="E37" i="5"/>
  <c r="D37" i="5"/>
  <c r="D45" i="5"/>
  <c r="D46" i="5"/>
  <c r="I30" i="5"/>
  <c r="J30" i="5"/>
  <c r="E8" i="5"/>
  <c r="J24" i="5"/>
  <c r="E7" i="5"/>
  <c r="E9" i="5"/>
  <c r="C9" i="5"/>
  <c r="D9" i="5"/>
  <c r="J35" i="5"/>
  <c r="C16" i="5"/>
  <c r="E16" i="5"/>
  <c r="E19" i="5"/>
  <c r="C19" i="5"/>
  <c r="D19" i="5"/>
  <c r="D17" i="5"/>
  <c r="D16" i="5"/>
  <c r="I44" i="5"/>
  <c r="C15" i="5"/>
  <c r="D15" i="5"/>
  <c r="C13" i="5"/>
  <c r="D13" i="5"/>
  <c r="G44" i="5"/>
  <c r="F44" i="5"/>
  <c r="G45" i="5"/>
  <c r="H44" i="5"/>
  <c r="H45" i="5"/>
  <c r="I45" i="5"/>
  <c r="F45" i="5"/>
  <c r="J45" i="5"/>
  <c r="C18" i="5"/>
  <c r="F30" i="5"/>
  <c r="G30" i="5"/>
  <c r="H30" i="5"/>
  <c r="J37" i="5"/>
  <c r="F38" i="5"/>
  <c r="G38" i="5"/>
  <c r="H38" i="5"/>
  <c r="I38" i="5"/>
  <c r="E38" i="5"/>
  <c r="J38" i="5"/>
  <c r="I37" i="5"/>
  <c r="F37" i="5"/>
  <c r="J44" i="5"/>
  <c r="G37" i="5"/>
  <c r="H37" i="5"/>
  <c r="J46" i="5"/>
  <c r="F46" i="5"/>
  <c r="G46" i="5"/>
  <c r="H46" i="5"/>
  <c r="I46" i="5"/>
</calcChain>
</file>

<file path=xl/comments1.xml><?xml version="1.0" encoding="utf-8"?>
<comments xmlns="http://schemas.openxmlformats.org/spreadsheetml/2006/main">
  <authors>
    <author>Microsoft Office User</author>
  </authors>
  <commentList>
    <comment ref="B27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Based on UP expansion of ~1000 seats over 5 years
</t>
        </r>
      </text>
    </comment>
  </commentList>
</comments>
</file>

<file path=xl/sharedStrings.xml><?xml version="1.0" encoding="utf-8"?>
<sst xmlns="http://schemas.openxmlformats.org/spreadsheetml/2006/main" count="2872" uniqueCount="427">
  <si>
    <t>Pilot</t>
  </si>
  <si>
    <t>Lee Academy</t>
  </si>
  <si>
    <t>Dorchester</t>
  </si>
  <si>
    <t>00350001</t>
  </si>
  <si>
    <t>Baldwin Early Learning Center</t>
  </si>
  <si>
    <t>Brighton</t>
  </si>
  <si>
    <t>00350003</t>
  </si>
  <si>
    <t>Traditional</t>
  </si>
  <si>
    <t>Lyon K-8</t>
  </si>
  <si>
    <t>00350004</t>
  </si>
  <si>
    <t>ELC - West Zone</t>
  </si>
  <si>
    <t>Jamaica Plain</t>
  </si>
  <si>
    <t>00350006</t>
  </si>
  <si>
    <t>Dr. Catherine Ellison-Rosa Parks Early Ed School</t>
  </si>
  <si>
    <t>Mattapan</t>
  </si>
  <si>
    <t>00350008</t>
  </si>
  <si>
    <t>East Boston Early Childhood Center</t>
  </si>
  <si>
    <t>East Boston</t>
  </si>
  <si>
    <t>00350009</t>
  </si>
  <si>
    <t>Haynes Early Education Center</t>
  </si>
  <si>
    <t>Roxbury</t>
  </si>
  <si>
    <t>00350010</t>
  </si>
  <si>
    <t>Boston Teachers Union School</t>
  </si>
  <si>
    <t>00350012</t>
  </si>
  <si>
    <t>Jackson Mann</t>
  </si>
  <si>
    <t>Allston</t>
  </si>
  <si>
    <t>00350013</t>
  </si>
  <si>
    <t>Pauline Agassiz Shaw Elementary School</t>
  </si>
  <si>
    <t>00350014</t>
  </si>
  <si>
    <t>Higginson</t>
  </si>
  <si>
    <t>00350015</t>
  </si>
  <si>
    <t>Curley K-8 School</t>
  </si>
  <si>
    <t>00350020</t>
  </si>
  <si>
    <t>Beethoven</t>
  </si>
  <si>
    <t>West Roxbury</t>
  </si>
  <si>
    <t>00350021</t>
  </si>
  <si>
    <t>Carter Developmental Center</t>
  </si>
  <si>
    <t>Boston</t>
  </si>
  <si>
    <t>00350036</t>
  </si>
  <si>
    <t>Charles Sumner</t>
  </si>
  <si>
    <t>Roslindale</t>
  </si>
  <si>
    <t>00350052</t>
  </si>
  <si>
    <t>Charles H Taylor</t>
  </si>
  <si>
    <t>00350054</t>
  </si>
  <si>
    <t>Curtis Guild</t>
  </si>
  <si>
    <t>00350062</t>
  </si>
  <si>
    <t>Innovation</t>
  </si>
  <si>
    <t>Dante Alighieri Montessori School</t>
  </si>
  <si>
    <t>00350066</t>
  </si>
  <si>
    <t>David A Ellis</t>
  </si>
  <si>
    <t>00350072</t>
  </si>
  <si>
    <t>Dearborn</t>
  </si>
  <si>
    <t>00350074</t>
  </si>
  <si>
    <t>Dennis C Haley</t>
  </si>
  <si>
    <t>00350077</t>
  </si>
  <si>
    <t>Donald Mckay</t>
  </si>
  <si>
    <t>00350080</t>
  </si>
  <si>
    <t>Edward Everett</t>
  </si>
  <si>
    <t>00350088</t>
  </si>
  <si>
    <t>Elihu Greenwood Leadership Academy</t>
  </si>
  <si>
    <t>Hyde Park</t>
  </si>
  <si>
    <t>00350094</t>
  </si>
  <si>
    <t>Eliot Elementary</t>
  </si>
  <si>
    <t>00350096</t>
  </si>
  <si>
    <t>Ellis Mendell</t>
  </si>
  <si>
    <t>00350100</t>
  </si>
  <si>
    <t>Franklin D Roosevelt</t>
  </si>
  <si>
    <t>00350116</t>
  </si>
  <si>
    <t>George H Conley</t>
  </si>
  <si>
    <t>00350122</t>
  </si>
  <si>
    <t>Henry Grew</t>
  </si>
  <si>
    <t>00350135</t>
  </si>
  <si>
    <t>O W Holmes</t>
  </si>
  <si>
    <t>00350138</t>
  </si>
  <si>
    <t>Hugh Roe O'Donnell</t>
  </si>
  <si>
    <t>00350141</t>
  </si>
  <si>
    <t>James Condon Elementary</t>
  </si>
  <si>
    <t>South Boston</t>
  </si>
  <si>
    <t>00350146</t>
  </si>
  <si>
    <t>James W Hennigan</t>
  </si>
  <si>
    <t>00350153</t>
  </si>
  <si>
    <t>James J Chittick</t>
  </si>
  <si>
    <t>00350154</t>
  </si>
  <si>
    <t>James Otis</t>
  </si>
  <si>
    <t>00350156</t>
  </si>
  <si>
    <t>John F Kennedy</t>
  </si>
  <si>
    <t>00350166</t>
  </si>
  <si>
    <t>UP Academy Holland</t>
  </si>
  <si>
    <t>00350167</t>
  </si>
  <si>
    <t>John D Philbrick</t>
  </si>
  <si>
    <t>00350172</t>
  </si>
  <si>
    <t>John W McCormack</t>
  </si>
  <si>
    <t>00350179</t>
  </si>
  <si>
    <t>John Winthrop</t>
  </si>
  <si>
    <t>00350180</t>
  </si>
  <si>
    <t>Joseph P Tynan</t>
  </si>
  <si>
    <t>00350181</t>
  </si>
  <si>
    <t>Joseph J Hurley</t>
  </si>
  <si>
    <t>00350182</t>
  </si>
  <si>
    <t>Joseph Lee</t>
  </si>
  <si>
    <t>00350183</t>
  </si>
  <si>
    <t>Joseph P Manning</t>
  </si>
  <si>
    <t>00350184</t>
  </si>
  <si>
    <t>Joyce Kilmer</t>
  </si>
  <si>
    <t>00350190</t>
  </si>
  <si>
    <t>Harvard-Kent</t>
  </si>
  <si>
    <t>Charlestown</t>
  </si>
  <si>
    <t>00350200</t>
  </si>
  <si>
    <t>Manassah E Bradley</t>
  </si>
  <si>
    <t>00350215</t>
  </si>
  <si>
    <t>Mattahunt</t>
  </si>
  <si>
    <t>00350226</t>
  </si>
  <si>
    <t>Mather</t>
  </si>
  <si>
    <t>00350227</t>
  </si>
  <si>
    <t>Maurice J Tobin</t>
  </si>
  <si>
    <t>00350229</t>
  </si>
  <si>
    <t>Michael J Perkins</t>
  </si>
  <si>
    <t>00350231</t>
  </si>
  <si>
    <t>Mozart</t>
  </si>
  <si>
    <t>00350237</t>
  </si>
  <si>
    <t>Richard J Murphy</t>
  </si>
  <si>
    <t>00350240</t>
  </si>
  <si>
    <t>Nathan Hale</t>
  </si>
  <si>
    <t>00350243</t>
  </si>
  <si>
    <t>Oliver Hazard Perry</t>
  </si>
  <si>
    <t>00350255</t>
  </si>
  <si>
    <t>Orchard Gardens</t>
  </si>
  <si>
    <t>00350257</t>
  </si>
  <si>
    <t>William H Ohrenberger</t>
  </si>
  <si>
    <t>00350258</t>
  </si>
  <si>
    <t>Lyndon</t>
  </si>
  <si>
    <t>00350262</t>
  </si>
  <si>
    <t>Patrick J Kennedy</t>
  </si>
  <si>
    <t>00350264</t>
  </si>
  <si>
    <t>Dr. William Henderson Lower</t>
  </si>
  <si>
    <t>00350266</t>
  </si>
  <si>
    <t>Paul A Dever</t>
  </si>
  <si>
    <t>00350268</t>
  </si>
  <si>
    <t>Phineas Bates</t>
  </si>
  <si>
    <t>00350278</t>
  </si>
  <si>
    <t>Josiah Quincy</t>
  </si>
  <si>
    <t>00350286</t>
  </si>
  <si>
    <t>Roger Clap</t>
  </si>
  <si>
    <t>00350298</t>
  </si>
  <si>
    <t>Samuel Adams</t>
  </si>
  <si>
    <t>00350302</t>
  </si>
  <si>
    <t>Samuel W Mason</t>
  </si>
  <si>
    <t>00350304</t>
  </si>
  <si>
    <t>Sarah Greenwood</t>
  </si>
  <si>
    <t>00350308</t>
  </si>
  <si>
    <t>Gardner Pilot Academy</t>
  </si>
  <si>
    <t>00350326</t>
  </si>
  <si>
    <t>Thomas J Kenny</t>
  </si>
  <si>
    <t>00350328</t>
  </si>
  <si>
    <t>Warren-Prescott</t>
  </si>
  <si>
    <t>00350346</t>
  </si>
  <si>
    <t>William Ellery Channing</t>
  </si>
  <si>
    <t>00350360</t>
  </si>
  <si>
    <t>William McKinley</t>
  </si>
  <si>
    <t>00350363</t>
  </si>
  <si>
    <t>William E Russell</t>
  </si>
  <si>
    <t>00350366</t>
  </si>
  <si>
    <t>William Monroe Trotter</t>
  </si>
  <si>
    <t>00350370</t>
  </si>
  <si>
    <t>Winship Elementary</t>
  </si>
  <si>
    <t>00350374</t>
  </si>
  <si>
    <t>Edison K-8</t>
  </si>
  <si>
    <t>00350375</t>
  </si>
  <si>
    <t>King K-8</t>
  </si>
  <si>
    <t>00350376</t>
  </si>
  <si>
    <t>Higginson/Lewis K-8</t>
  </si>
  <si>
    <t>00350377</t>
  </si>
  <si>
    <t>Mildred Avenue K-8</t>
  </si>
  <si>
    <t>00350378</t>
  </si>
  <si>
    <t>Young Achievers</t>
  </si>
  <si>
    <t>00350380</t>
  </si>
  <si>
    <t>Mission Hill School</t>
  </si>
  <si>
    <t>00350382</t>
  </si>
  <si>
    <t>Lilla G. Frederick Middle School</t>
  </si>
  <si>
    <t>00350383</t>
  </si>
  <si>
    <t>Blackstone</t>
  </si>
  <si>
    <t>00350390</t>
  </si>
  <si>
    <t>Boston Middle School Academy</t>
  </si>
  <si>
    <t>00350413</t>
  </si>
  <si>
    <t>Dr. William Henderson Upper</t>
  </si>
  <si>
    <t>00350426</t>
  </si>
  <si>
    <t>Clarence R Edwards Middle</t>
  </si>
  <si>
    <t>00350430</t>
  </si>
  <si>
    <t>Washington Irving Middle</t>
  </si>
  <si>
    <t>00350445</t>
  </si>
  <si>
    <t>Wm B Rogers Middle</t>
  </si>
  <si>
    <t>00350470</t>
  </si>
  <si>
    <t>James P Timilty Middle</t>
  </si>
  <si>
    <t>00350485</t>
  </si>
  <si>
    <t>Brighton High</t>
  </si>
  <si>
    <t>00350505</t>
  </si>
  <si>
    <t>Boston International High School</t>
  </si>
  <si>
    <t>00350507</t>
  </si>
  <si>
    <t>Charlestown High</t>
  </si>
  <si>
    <t>00350515</t>
  </si>
  <si>
    <t>Community Academy</t>
  </si>
  <si>
    <t>00350518</t>
  </si>
  <si>
    <t>Excel High School</t>
  </si>
  <si>
    <t>00350522</t>
  </si>
  <si>
    <t>Jeremiah E Burke High</t>
  </si>
  <si>
    <t>00350525</t>
  </si>
  <si>
    <t>East Boston High</t>
  </si>
  <si>
    <t>00350530</t>
  </si>
  <si>
    <t>The English High</t>
  </si>
  <si>
    <t>00350535</t>
  </si>
  <si>
    <t>Madison Park High</t>
  </si>
  <si>
    <t>00350537</t>
  </si>
  <si>
    <t>Fenway High School</t>
  </si>
  <si>
    <t>00350540</t>
  </si>
  <si>
    <t>Another Course To College</t>
  </si>
  <si>
    <t>00350541</t>
  </si>
  <si>
    <t>New Mission High School</t>
  </si>
  <si>
    <t>00350542</t>
  </si>
  <si>
    <t>Greater Egleston Community High School</t>
  </si>
  <si>
    <t>00350543</t>
  </si>
  <si>
    <t>Exam</t>
  </si>
  <si>
    <t>Boston Latin Academy</t>
  </si>
  <si>
    <t>00350545</t>
  </si>
  <si>
    <t>Boston Arts Academy</t>
  </si>
  <si>
    <t>00350546</t>
  </si>
  <si>
    <t>Boston Adult Academy</t>
  </si>
  <si>
    <t>00350548</t>
  </si>
  <si>
    <t>Margarita Muniz Academy</t>
  </si>
  <si>
    <t>00350549</t>
  </si>
  <si>
    <t>Boston Community Leadership Academy</t>
  </si>
  <si>
    <t>00350558</t>
  </si>
  <si>
    <t>Boston Latin</t>
  </si>
  <si>
    <t>00350560</t>
  </si>
  <si>
    <t>Quincy Upper School</t>
  </si>
  <si>
    <t>00350565</t>
  </si>
  <si>
    <t>O'Bryant School Math/Science</t>
  </si>
  <si>
    <t>00350575</t>
  </si>
  <si>
    <t>Urban Science Academy</t>
  </si>
  <si>
    <t>00350579</t>
  </si>
  <si>
    <t>Community Academy of Science and Health</t>
  </si>
  <si>
    <t>00350581</t>
  </si>
  <si>
    <t>Dorchester Academy</t>
  </si>
  <si>
    <t>00350651</t>
  </si>
  <si>
    <t>Lyon Upper 9-12</t>
  </si>
  <si>
    <t>00350655</t>
  </si>
  <si>
    <t>Mario Umana Academy</t>
  </si>
  <si>
    <t>00350656</t>
  </si>
  <si>
    <t>TechBoston Academy</t>
  </si>
  <si>
    <t>00350657</t>
  </si>
  <si>
    <t>West Roxbury Academy</t>
  </si>
  <si>
    <t>00350658</t>
  </si>
  <si>
    <t>Snowden International School at Copley</t>
  </si>
  <si>
    <t>00350690</t>
  </si>
  <si>
    <t>Rafael Hernandez</t>
  </si>
  <si>
    <t>00350691</t>
  </si>
  <si>
    <t>Horace Mann School for the Deaf</t>
  </si>
  <si>
    <t>00350750</t>
  </si>
  <si>
    <t>Horace Mann</t>
  </si>
  <si>
    <t>Dudley Street Neighborhood Charter School</t>
  </si>
  <si>
    <t>04070405</t>
  </si>
  <si>
    <t>Commonwealth</t>
  </si>
  <si>
    <t>Excel Academy Charter School</t>
  </si>
  <si>
    <t>04100205</t>
  </si>
  <si>
    <t>Boston Green Academy Horace Mann Charter School</t>
  </si>
  <si>
    <t>04110305</t>
  </si>
  <si>
    <t>Academy Of the Pacific Rim Charter Public School</t>
  </si>
  <si>
    <t>04120530</t>
  </si>
  <si>
    <t>Boston Preparatory Charter Public School</t>
  </si>
  <si>
    <t>04160305</t>
  </si>
  <si>
    <t>Bridge Boston Charter School</t>
  </si>
  <si>
    <t>04170205</t>
  </si>
  <si>
    <t>Helen Y. Davis Leadership Academy Charter Public School</t>
  </si>
  <si>
    <t>04190305</t>
  </si>
  <si>
    <t>Boston Day and Evening Academy Charter School</t>
  </si>
  <si>
    <t>04240505</t>
  </si>
  <si>
    <t>Brooke Charter School Roslindale</t>
  </si>
  <si>
    <t>04280305</t>
  </si>
  <si>
    <t>City on a Hill Charter Public School Circuit Street</t>
  </si>
  <si>
    <t>04370505</t>
  </si>
  <si>
    <t>Codman Academy Charter Public School</t>
  </si>
  <si>
    <t>04380505</t>
  </si>
  <si>
    <t>Conservatory Lab Charter School</t>
  </si>
  <si>
    <t>04390050</t>
  </si>
  <si>
    <t>Brooke Charter School Mattapan</t>
  </si>
  <si>
    <t>04430205</t>
  </si>
  <si>
    <t>Neighborhood House Charter School</t>
  </si>
  <si>
    <t>04440205</t>
  </si>
  <si>
    <t>Boston Collegiate Charter School</t>
  </si>
  <si>
    <t>04490305</t>
  </si>
  <si>
    <t>Edward M. Kennedy Academy for Health Careers</t>
  </si>
  <si>
    <t>04520505</t>
  </si>
  <si>
    <t>Brooke Charter School East Boston</t>
  </si>
  <si>
    <t>04570205</t>
  </si>
  <si>
    <t>Excel Academy Charter School - Boston II</t>
  </si>
  <si>
    <t>04590305</t>
  </si>
  <si>
    <t>KIPP Academy Boston Charter School</t>
  </si>
  <si>
    <t>04630205</t>
  </si>
  <si>
    <t>MATCH Community Day Charter Public School</t>
  </si>
  <si>
    <t>04650105</t>
  </si>
  <si>
    <t>MATCH Charter Public School</t>
  </si>
  <si>
    <t>04690505</t>
  </si>
  <si>
    <t>Dorchester Collegiate Academy Charter</t>
  </si>
  <si>
    <t>04750505</t>
  </si>
  <si>
    <t>UP Academy Charter School of Boston</t>
  </si>
  <si>
    <t>04800405</t>
  </si>
  <si>
    <t>Boston Renaissance Charter Public School</t>
  </si>
  <si>
    <t>04810550</t>
  </si>
  <si>
    <t>Roxbury Preparatory Charter School</t>
  </si>
  <si>
    <t>04840505</t>
  </si>
  <si>
    <t>City on a Hill Charter Public School Dudley Square</t>
  </si>
  <si>
    <t>35040505</t>
  </si>
  <si>
    <t>UP Academy Charter School of Dorchester</t>
  </si>
  <si>
    <t>35050405</t>
  </si>
  <si>
    <t>2013</t>
  </si>
  <si>
    <t>2014</t>
  </si>
  <si>
    <t>2015</t>
  </si>
  <si>
    <t>Year</t>
  </si>
  <si>
    <t>Org Code</t>
  </si>
  <si>
    <t>City</t>
  </si>
  <si>
    <t>Org Name</t>
  </si>
  <si>
    <t>Org Type</t>
  </si>
  <si>
    <t>Row Labels</t>
  </si>
  <si>
    <t>Grand Total</t>
  </si>
  <si>
    <t>District</t>
  </si>
  <si>
    <t>Revised Org Type</t>
  </si>
  <si>
    <t>Student Count</t>
  </si>
  <si>
    <t>Sum of Student Count</t>
  </si>
  <si>
    <t>Column Labels</t>
  </si>
  <si>
    <t>Total</t>
  </si>
  <si>
    <t>NA</t>
  </si>
  <si>
    <t>% of total</t>
  </si>
  <si>
    <t>Assumptions</t>
  </si>
  <si>
    <t>Total student population growth rate</t>
  </si>
  <si>
    <t>13-14</t>
  </si>
  <si>
    <t>14-15</t>
  </si>
  <si>
    <t>15-16</t>
  </si>
  <si>
    <t>16-17(F)</t>
  </si>
  <si>
    <t>17-18(F)</t>
  </si>
  <si>
    <t>18-19(F)</t>
  </si>
  <si>
    <t>19-20(F)</t>
  </si>
  <si>
    <t>Horace Mann - No. of seats</t>
  </si>
  <si>
    <t>District - No. of seats</t>
  </si>
  <si>
    <t>Total No. of seats</t>
  </si>
  <si>
    <t>CAGR</t>
  </si>
  <si>
    <t>BSF Per Seat Investment</t>
  </si>
  <si>
    <t>Avg. or CAGR</t>
  </si>
  <si>
    <t>Avg.</t>
  </si>
  <si>
    <t>Sum</t>
  </si>
  <si>
    <t>Horace Mann Charter Investment Opportunity</t>
  </si>
  <si>
    <t>Commonwealth Charter Investment Opportunity</t>
  </si>
  <si>
    <t>Outputs - Seat Count, Growth, and Investment</t>
  </si>
  <si>
    <t>16-17</t>
  </si>
  <si>
    <t>17-18</t>
  </si>
  <si>
    <t>18-19</t>
  </si>
  <si>
    <t>19-20</t>
  </si>
  <si>
    <t>20-21</t>
  </si>
  <si>
    <t>Excel Main</t>
  </si>
  <si>
    <t>Excel East Boston</t>
  </si>
  <si>
    <t>Excel HS</t>
  </si>
  <si>
    <t>Network</t>
  </si>
  <si>
    <t>School</t>
  </si>
  <si>
    <t>Excel</t>
  </si>
  <si>
    <t>MATCH</t>
  </si>
  <si>
    <t>KIPP Boston</t>
  </si>
  <si>
    <t>COAH Dudley</t>
  </si>
  <si>
    <t xml:space="preserve">COAH Dudley </t>
  </si>
  <si>
    <t>Roxbury Prep</t>
  </si>
  <si>
    <t>Roxbury Prep MS</t>
  </si>
  <si>
    <t>Roxbury Prep HS</t>
  </si>
  <si>
    <t>Additional</t>
  </si>
  <si>
    <t>Additional Planned Growth Total (TBD)</t>
  </si>
  <si>
    <t>Additional Planned Growth Incremental</t>
  </si>
  <si>
    <t>Total Thru '19 - 20</t>
  </si>
  <si>
    <t>Data Type</t>
  </si>
  <si>
    <t>Incremental</t>
  </si>
  <si>
    <t>Commonwealth Charter - No. of seats</t>
  </si>
  <si>
    <t>Commonwealth Charter  - Baseline Seat Growth</t>
  </si>
  <si>
    <t>Total student population</t>
  </si>
  <si>
    <t>Commonwealth Charter Implied growth rate YoY</t>
  </si>
  <si>
    <t>Horace Mann Charter - Baseline Seat Growth</t>
  </si>
  <si>
    <t>UP</t>
  </si>
  <si>
    <t>School Type</t>
  </si>
  <si>
    <t>Total Commonwealth Seats in Analysis</t>
  </si>
  <si>
    <t>Total Commonwealth Incremental Growth</t>
  </si>
  <si>
    <t>Total Horace Mann Seats in Analysis</t>
  </si>
  <si>
    <t>Total Horace Mann Incremental Growth</t>
  </si>
  <si>
    <t>Horace Mann Charter  - Baseline Seat Growth</t>
  </si>
  <si>
    <t>Horace Mann Charter Implied growth rate YoY</t>
  </si>
  <si>
    <t>District - Number of Students</t>
  </si>
  <si>
    <t>District - Incremental seat growth</t>
  </si>
  <si>
    <t>District Implied growth rate YoY</t>
  </si>
  <si>
    <t>Commonwealth Charter - Total seats</t>
  </si>
  <si>
    <t>Commonwealth Charter - Total incremental seats</t>
  </si>
  <si>
    <t>Horace Mann Charter - Total seats</t>
  </si>
  <si>
    <t>Horace Mann Charter - Total incremental seats</t>
  </si>
  <si>
    <t>District - Total seats</t>
  </si>
  <si>
    <t>District - Total incremental seats</t>
  </si>
  <si>
    <t>DASHBOARD (figures through 2019-2020 school year)</t>
  </si>
  <si>
    <t>City of Boston - Total seats</t>
  </si>
  <si>
    <t>Total - Incremental Charter seats</t>
  </si>
  <si>
    <t>N/A</t>
  </si>
  <si>
    <t>Investment Opp</t>
  </si>
  <si>
    <t>Seats</t>
  </si>
  <si>
    <r>
      <t xml:space="preserve">*Below are </t>
    </r>
    <r>
      <rPr>
        <b/>
        <sz val="11"/>
        <rFont val="Calibri"/>
      </rPr>
      <t xml:space="preserve">planned expansions </t>
    </r>
    <r>
      <rPr>
        <sz val="11"/>
        <rFont val="Calibri"/>
      </rPr>
      <t xml:space="preserve">for notable Commonwealth and Horace Mann Charters. </t>
    </r>
    <r>
      <rPr>
        <b/>
        <sz val="11"/>
        <rFont val="Calibri"/>
      </rPr>
      <t xml:space="preserve">Commonwealth incremental seats </t>
    </r>
    <r>
      <rPr>
        <sz val="11"/>
        <rFont val="Calibri"/>
      </rPr>
      <t xml:space="preserve">are authorized and set for opening in the years identified. </t>
    </r>
    <r>
      <rPr>
        <b/>
        <sz val="11"/>
        <rFont val="Calibri"/>
      </rPr>
      <t xml:space="preserve">Horace Mann incremental seats </t>
    </r>
    <r>
      <rPr>
        <sz val="11"/>
        <rFont val="Calibri"/>
      </rPr>
      <t>are not yet authorized but are considered likely candidates for opening.</t>
    </r>
  </si>
  <si>
    <t>UP Total Expansion</t>
  </si>
  <si>
    <t>UP Incremental Expansion</t>
  </si>
  <si>
    <t>Excel Total Expansion</t>
  </si>
  <si>
    <t>Excel Incremental Expansion</t>
  </si>
  <si>
    <t>MATCH Total Expansion</t>
  </si>
  <si>
    <t>MATCH Incremental Expansion</t>
  </si>
  <si>
    <t>KIPP Boston Total Expansion</t>
  </si>
  <si>
    <t>KIPP Boston Incremental Expansion</t>
  </si>
  <si>
    <t>COAH Dudley Total Expansion</t>
  </si>
  <si>
    <t>COAH Dudley Incremental Expansion</t>
  </si>
  <si>
    <t>Roxbury Prep Incremental Expansion</t>
  </si>
  <si>
    <t>Roxbury Prep Total Expansion</t>
  </si>
  <si>
    <t>Commonwealth Charter -  Additional Cap Lift (%)</t>
  </si>
  <si>
    <t>Commonwealth Charter - Additional Cap Lift  (#)</t>
  </si>
  <si>
    <t>Horace Mann Charter - Additional Seat Growth (%)</t>
  </si>
  <si>
    <t>Horace Mann Charter - Additional Seat Growth (#)</t>
  </si>
  <si>
    <t>Commonwealth Charter  - Additional seats from cap lift</t>
  </si>
  <si>
    <t>Horace Mann Charter  - Additional seat growth</t>
  </si>
  <si>
    <t>DASHBOARD (figures through 2015-2016 school year)</t>
  </si>
  <si>
    <t>Seats (through 15/16)</t>
  </si>
  <si>
    <t>Notes</t>
  </si>
  <si>
    <t>Includes 668 newly authorized seats and 610 already authorized seats which are not fully funded</t>
  </si>
  <si>
    <t>300 seats from likely UP expanstion to additional Boston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</si>
</sst>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&quot;$&quot;* #,##0_-;\-&quot;$&quot;* #,##0_-;_-&quot;$&quot;* &quot;-&quot;??_-;_-@_-"/>
  </numFmts>
  <fonts count="17" x14ac:knownFonts="1">
    <font>
      <sz val="11"/>
      <name val="Calibri"/>
    </font>
    <font>
      <sz val="8"/>
      <color rgb="FF555555"/>
      <name val="Arial"/>
    </font>
    <font>
      <sz val="11"/>
      <name val="Calibri"/>
    </font>
    <font>
      <b/>
      <sz val="8"/>
      <color rgb="FF555555"/>
      <name val="Arial"/>
    </font>
    <font>
      <sz val="12"/>
      <name val="Arial"/>
    </font>
    <font>
      <b/>
      <sz val="12"/>
      <name val="Arial"/>
    </font>
    <font>
      <i/>
      <sz val="12"/>
      <name val="Arial"/>
    </font>
    <font>
      <sz val="12"/>
      <color theme="8"/>
      <name val="Arial"/>
    </font>
    <font>
      <b/>
      <sz val="12"/>
      <color theme="0"/>
      <name val="Arial"/>
    </font>
    <font>
      <sz val="8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2"/>
      <color rgb="FF4472C4"/>
      <name val="Arial"/>
    </font>
    <font>
      <sz val="12"/>
      <color theme="1"/>
      <name val="Arial"/>
    </font>
    <font>
      <sz val="10"/>
      <color indexed="81"/>
      <name val="Calibri"/>
    </font>
    <font>
      <b/>
      <sz val="10"/>
      <color indexed="81"/>
      <name val="Calibri"/>
    </font>
    <font>
      <b/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8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theme="0"/>
      </left>
      <right style="medium">
        <color theme="0"/>
      </right>
      <top/>
      <bottom style="dotted">
        <color auto="1"/>
      </bottom>
      <diagonal/>
    </border>
    <border>
      <left style="medium">
        <color theme="0"/>
      </left>
      <right/>
      <top/>
      <bottom style="dotted">
        <color auto="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ck">
        <color theme="0"/>
      </right>
      <top style="thin">
        <color auto="1"/>
      </top>
      <bottom/>
      <diagonal/>
    </border>
    <border>
      <left style="thick">
        <color theme="0"/>
      </left>
      <right style="thick">
        <color theme="0"/>
      </right>
      <top style="thin">
        <color auto="1"/>
      </top>
      <bottom/>
      <diagonal/>
    </border>
    <border>
      <left style="thick">
        <color theme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theme="2" tint="-9.9948118533890809E-2"/>
      </right>
      <top/>
      <bottom style="dotted">
        <color auto="1"/>
      </bottom>
      <diagonal/>
    </border>
    <border>
      <left style="hair">
        <color theme="2" tint="-9.9948118533890809E-2"/>
      </left>
      <right style="hair">
        <color theme="2" tint="-9.9948118533890809E-2"/>
      </right>
      <top/>
      <bottom style="dotted">
        <color auto="1"/>
      </bottom>
      <diagonal/>
    </border>
    <border>
      <left style="hair">
        <color theme="2" tint="-9.9948118533890809E-2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theme="2" tint="-9.9948118533890809E-2"/>
      </right>
      <top style="dotted">
        <color auto="1"/>
      </top>
      <bottom style="dotted">
        <color auto="1"/>
      </bottom>
      <diagonal/>
    </border>
    <border>
      <left style="hair">
        <color theme="2" tint="-9.9948118533890809E-2"/>
      </left>
      <right style="hair">
        <color theme="2" tint="-9.9948118533890809E-2"/>
      </right>
      <top style="dotted">
        <color auto="1"/>
      </top>
      <bottom style="dotted">
        <color auto="1"/>
      </bottom>
      <diagonal/>
    </border>
    <border>
      <left style="hair">
        <color theme="2" tint="-9.9948118533890809E-2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theme="2" tint="-9.9948118533890809E-2"/>
      </right>
      <top style="dotted">
        <color auto="1"/>
      </top>
      <bottom style="thin">
        <color auto="1"/>
      </bottom>
      <diagonal/>
    </border>
    <border>
      <left style="hair">
        <color theme="2" tint="-9.9948118533890809E-2"/>
      </left>
      <right style="hair">
        <color theme="2" tint="-9.9948118533890809E-2"/>
      </right>
      <top style="dotted">
        <color auto="1"/>
      </top>
      <bottom style="thin">
        <color auto="1"/>
      </bottom>
      <diagonal/>
    </border>
    <border>
      <left style="hair">
        <color theme="2" tint="-9.9948118533890809E-2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theme="2" tint="-9.9948118533890809E-2"/>
      </right>
      <top style="thin">
        <color auto="1"/>
      </top>
      <bottom style="dotted">
        <color auto="1"/>
      </bottom>
      <diagonal/>
    </border>
    <border>
      <left style="hair">
        <color theme="2" tint="-9.9948118533890809E-2"/>
      </left>
      <right style="hair">
        <color theme="2" tint="-9.9948118533890809E-2"/>
      </right>
      <top style="thin">
        <color auto="1"/>
      </top>
      <bottom style="dotted">
        <color auto="1"/>
      </bottom>
      <diagonal/>
    </border>
    <border>
      <left style="hair">
        <color theme="2" tint="-9.9948118533890809E-2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ck">
        <color theme="0"/>
      </right>
      <top style="thin">
        <color auto="1"/>
      </top>
      <bottom/>
      <diagonal/>
    </border>
    <border>
      <left/>
      <right style="hair">
        <color theme="2" tint="-9.9948118533890809E-2"/>
      </right>
      <top/>
      <bottom style="dotted">
        <color auto="1"/>
      </bottom>
      <diagonal/>
    </border>
    <border>
      <left/>
      <right style="hair">
        <color theme="2" tint="-9.9948118533890809E-2"/>
      </right>
      <top style="thin">
        <color auto="1"/>
      </top>
      <bottom style="dotted">
        <color auto="1"/>
      </bottom>
      <diagonal/>
    </border>
    <border>
      <left/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theme="0"/>
      </left>
      <right/>
      <top style="thin">
        <color auto="1"/>
      </top>
      <bottom/>
      <diagonal/>
    </border>
    <border>
      <left style="thin">
        <color auto="1"/>
      </left>
      <right style="medium">
        <color theme="0"/>
      </right>
      <top style="thin">
        <color auto="1"/>
      </top>
      <bottom/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73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1" fillId="0" borderId="80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1" fillId="0" borderId="86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0" fontId="1" fillId="0" borderId="90" xfId="0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1" fillId="0" borderId="92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1" fillId="0" borderId="94" xfId="0" applyFont="1" applyBorder="1" applyAlignment="1">
      <alignment vertical="center"/>
    </xf>
    <xf numFmtId="0" fontId="1" fillId="0" borderId="95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1" fillId="0" borderId="97" xfId="0" applyFont="1" applyBorder="1" applyAlignment="1">
      <alignment vertical="center"/>
    </xf>
    <xf numFmtId="0" fontId="1" fillId="0" borderId="98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0" borderId="100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" fillId="0" borderId="103" xfId="0" applyFont="1" applyBorder="1" applyAlignment="1">
      <alignment vertical="center"/>
    </xf>
    <xf numFmtId="0" fontId="1" fillId="0" borderId="104" xfId="0" applyFont="1" applyBorder="1" applyAlignment="1">
      <alignment vertical="center"/>
    </xf>
    <xf numFmtId="0" fontId="1" fillId="0" borderId="105" xfId="0" applyFont="1" applyBorder="1" applyAlignment="1">
      <alignment vertical="center"/>
    </xf>
    <xf numFmtId="0" fontId="1" fillId="0" borderId="106" xfId="0" applyFont="1" applyBorder="1" applyAlignment="1">
      <alignment vertical="center"/>
    </xf>
    <xf numFmtId="0" fontId="1" fillId="0" borderId="107" xfId="0" applyFont="1" applyBorder="1" applyAlignment="1">
      <alignment vertical="center"/>
    </xf>
    <xf numFmtId="0" fontId="1" fillId="0" borderId="108" xfId="0" applyFont="1" applyBorder="1" applyAlignment="1">
      <alignment vertical="center"/>
    </xf>
    <xf numFmtId="0" fontId="1" fillId="0" borderId="109" xfId="0" applyFont="1" applyBorder="1" applyAlignment="1">
      <alignment vertical="center"/>
    </xf>
    <xf numFmtId="0" fontId="1" fillId="0" borderId="110" xfId="0" applyFont="1" applyBorder="1" applyAlignment="1">
      <alignment vertical="center"/>
    </xf>
    <xf numFmtId="0" fontId="1" fillId="0" borderId="111" xfId="0" applyFont="1" applyBorder="1" applyAlignment="1">
      <alignment vertical="center"/>
    </xf>
    <xf numFmtId="0" fontId="1" fillId="0" borderId="112" xfId="0" applyFont="1" applyBorder="1" applyAlignment="1">
      <alignment vertical="center"/>
    </xf>
    <xf numFmtId="0" fontId="1" fillId="0" borderId="113" xfId="0" applyFont="1" applyBorder="1" applyAlignment="1">
      <alignment vertical="center"/>
    </xf>
    <xf numFmtId="0" fontId="1" fillId="0" borderId="114" xfId="0" applyFont="1" applyBorder="1" applyAlignment="1">
      <alignment vertical="center"/>
    </xf>
    <xf numFmtId="0" fontId="1" fillId="0" borderId="115" xfId="0" applyFont="1" applyBorder="1" applyAlignment="1">
      <alignment vertical="center"/>
    </xf>
    <xf numFmtId="0" fontId="1" fillId="0" borderId="116" xfId="0" applyFont="1" applyBorder="1" applyAlignment="1">
      <alignment vertical="center"/>
    </xf>
    <xf numFmtId="0" fontId="1" fillId="0" borderId="117" xfId="0" applyFont="1" applyBorder="1" applyAlignment="1">
      <alignment vertical="center"/>
    </xf>
    <xf numFmtId="0" fontId="1" fillId="0" borderId="118" xfId="0" applyFont="1" applyBorder="1" applyAlignment="1">
      <alignment vertical="center"/>
    </xf>
    <xf numFmtId="0" fontId="1" fillId="0" borderId="119" xfId="0" applyFont="1" applyBorder="1" applyAlignment="1">
      <alignment vertical="center"/>
    </xf>
    <xf numFmtId="0" fontId="1" fillId="0" borderId="120" xfId="0" applyFont="1" applyBorder="1" applyAlignment="1">
      <alignment vertical="center"/>
    </xf>
    <xf numFmtId="0" fontId="1" fillId="0" borderId="121" xfId="0" applyFont="1" applyBorder="1" applyAlignment="1">
      <alignment vertical="center"/>
    </xf>
    <xf numFmtId="0" fontId="1" fillId="0" borderId="122" xfId="0" applyFont="1" applyBorder="1" applyAlignment="1">
      <alignment vertical="center"/>
    </xf>
    <xf numFmtId="0" fontId="1" fillId="0" borderId="123" xfId="0" applyFont="1" applyBorder="1" applyAlignment="1">
      <alignment vertical="center"/>
    </xf>
    <xf numFmtId="0" fontId="1" fillId="0" borderId="124" xfId="0" applyFont="1" applyBorder="1" applyAlignment="1">
      <alignment vertical="center"/>
    </xf>
    <xf numFmtId="0" fontId="1" fillId="0" borderId="125" xfId="0" applyFont="1" applyBorder="1" applyAlignment="1">
      <alignment vertical="center"/>
    </xf>
    <xf numFmtId="0" fontId="1" fillId="0" borderId="126" xfId="0" applyFont="1" applyBorder="1" applyAlignment="1">
      <alignment vertical="center"/>
    </xf>
    <xf numFmtId="0" fontId="1" fillId="0" borderId="127" xfId="0" applyFont="1" applyBorder="1" applyAlignment="1">
      <alignment vertical="center"/>
    </xf>
    <xf numFmtId="0" fontId="1" fillId="0" borderId="128" xfId="0" applyFont="1" applyBorder="1" applyAlignment="1">
      <alignment vertical="center"/>
    </xf>
    <xf numFmtId="0" fontId="1" fillId="0" borderId="129" xfId="0" applyFont="1" applyBorder="1" applyAlignment="1">
      <alignment vertical="center"/>
    </xf>
    <xf numFmtId="0" fontId="1" fillId="0" borderId="130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0" fontId="1" fillId="0" borderId="132" xfId="0" applyFont="1" applyBorder="1" applyAlignment="1">
      <alignment vertical="center"/>
    </xf>
    <xf numFmtId="0" fontId="1" fillId="0" borderId="133" xfId="0" applyFont="1" applyBorder="1" applyAlignment="1">
      <alignment vertical="center"/>
    </xf>
    <xf numFmtId="0" fontId="1" fillId="0" borderId="134" xfId="0" applyFont="1" applyBorder="1" applyAlignment="1">
      <alignment vertical="center"/>
    </xf>
    <xf numFmtId="0" fontId="1" fillId="0" borderId="135" xfId="0" applyFont="1" applyBorder="1" applyAlignment="1">
      <alignment vertical="center"/>
    </xf>
    <xf numFmtId="0" fontId="1" fillId="0" borderId="136" xfId="0" applyFont="1" applyBorder="1" applyAlignment="1">
      <alignment vertical="center"/>
    </xf>
    <xf numFmtId="0" fontId="1" fillId="0" borderId="137" xfId="0" applyFont="1" applyBorder="1" applyAlignment="1">
      <alignment vertical="center"/>
    </xf>
    <xf numFmtId="0" fontId="1" fillId="0" borderId="138" xfId="0" applyFont="1" applyBorder="1" applyAlignment="1">
      <alignment vertical="center"/>
    </xf>
    <xf numFmtId="0" fontId="1" fillId="0" borderId="139" xfId="0" applyFont="1" applyBorder="1" applyAlignment="1">
      <alignment vertical="center"/>
    </xf>
    <xf numFmtId="0" fontId="1" fillId="0" borderId="140" xfId="0" applyFont="1" applyBorder="1" applyAlignment="1">
      <alignment vertical="center"/>
    </xf>
    <xf numFmtId="0" fontId="1" fillId="0" borderId="141" xfId="0" applyFont="1" applyBorder="1" applyAlignment="1">
      <alignment vertical="center"/>
    </xf>
    <xf numFmtId="0" fontId="1" fillId="0" borderId="142" xfId="0" applyFont="1" applyBorder="1" applyAlignment="1">
      <alignment vertical="center"/>
    </xf>
    <xf numFmtId="0" fontId="1" fillId="0" borderId="143" xfId="0" applyFont="1" applyBorder="1" applyAlignment="1">
      <alignment vertical="center"/>
    </xf>
    <xf numFmtId="0" fontId="1" fillId="0" borderId="144" xfId="0" applyFont="1" applyBorder="1" applyAlignment="1">
      <alignment vertical="center"/>
    </xf>
    <xf numFmtId="0" fontId="1" fillId="0" borderId="145" xfId="0" applyFont="1" applyBorder="1" applyAlignment="1">
      <alignment vertical="center"/>
    </xf>
    <xf numFmtId="0" fontId="1" fillId="0" borderId="146" xfId="0" applyFont="1" applyBorder="1" applyAlignment="1">
      <alignment vertical="center"/>
    </xf>
    <xf numFmtId="0" fontId="1" fillId="0" borderId="147" xfId="0" applyFont="1" applyBorder="1" applyAlignment="1">
      <alignment vertical="center"/>
    </xf>
    <xf numFmtId="0" fontId="1" fillId="0" borderId="148" xfId="0" applyFont="1" applyBorder="1" applyAlignment="1">
      <alignment vertical="center"/>
    </xf>
    <xf numFmtId="0" fontId="1" fillId="0" borderId="149" xfId="0" applyFont="1" applyBorder="1" applyAlignment="1">
      <alignment vertical="center"/>
    </xf>
    <xf numFmtId="0" fontId="1" fillId="0" borderId="150" xfId="0" applyFont="1" applyBorder="1" applyAlignment="1">
      <alignment vertical="center"/>
    </xf>
    <xf numFmtId="0" fontId="1" fillId="0" borderId="151" xfId="0" applyFont="1" applyBorder="1" applyAlignment="1">
      <alignment vertical="center"/>
    </xf>
    <xf numFmtId="0" fontId="1" fillId="0" borderId="152" xfId="0" applyFont="1" applyBorder="1" applyAlignment="1">
      <alignment vertical="center"/>
    </xf>
    <xf numFmtId="0" fontId="1" fillId="0" borderId="153" xfId="0" applyFont="1" applyBorder="1" applyAlignment="1">
      <alignment vertical="center"/>
    </xf>
    <xf numFmtId="0" fontId="1" fillId="0" borderId="154" xfId="0" applyFont="1" applyBorder="1" applyAlignment="1">
      <alignment vertical="center"/>
    </xf>
    <xf numFmtId="0" fontId="1" fillId="0" borderId="155" xfId="0" applyFont="1" applyBorder="1" applyAlignment="1">
      <alignment vertical="center"/>
    </xf>
    <xf numFmtId="0" fontId="1" fillId="0" borderId="156" xfId="0" applyFont="1" applyBorder="1" applyAlignment="1">
      <alignment vertical="center"/>
    </xf>
    <xf numFmtId="0" fontId="1" fillId="0" borderId="157" xfId="0" applyFont="1" applyBorder="1" applyAlignment="1">
      <alignment vertical="center"/>
    </xf>
    <xf numFmtId="0" fontId="1" fillId="0" borderId="158" xfId="0" applyFont="1" applyBorder="1" applyAlignment="1">
      <alignment vertical="center"/>
    </xf>
    <xf numFmtId="0" fontId="1" fillId="0" borderId="159" xfId="0" applyFont="1" applyBorder="1" applyAlignment="1">
      <alignment vertical="center"/>
    </xf>
    <xf numFmtId="0" fontId="1" fillId="0" borderId="160" xfId="0" applyFont="1" applyBorder="1" applyAlignment="1">
      <alignment vertical="center"/>
    </xf>
    <xf numFmtId="0" fontId="1" fillId="0" borderId="161" xfId="0" applyFont="1" applyBorder="1" applyAlignment="1">
      <alignment vertical="center"/>
    </xf>
    <xf numFmtId="0" fontId="1" fillId="0" borderId="162" xfId="0" applyFont="1" applyBorder="1" applyAlignment="1">
      <alignment vertical="center"/>
    </xf>
    <xf numFmtId="0" fontId="1" fillId="0" borderId="163" xfId="0" applyFont="1" applyBorder="1" applyAlignment="1">
      <alignment vertical="center"/>
    </xf>
    <xf numFmtId="0" fontId="1" fillId="0" borderId="164" xfId="0" applyFont="1" applyBorder="1" applyAlignment="1">
      <alignment vertical="center"/>
    </xf>
    <xf numFmtId="0" fontId="1" fillId="0" borderId="165" xfId="0" applyFont="1" applyBorder="1" applyAlignment="1">
      <alignment vertical="center"/>
    </xf>
    <xf numFmtId="0" fontId="1" fillId="0" borderId="166" xfId="0" applyFont="1" applyBorder="1" applyAlignment="1">
      <alignment vertical="center"/>
    </xf>
    <xf numFmtId="0" fontId="1" fillId="0" borderId="167" xfId="0" applyFont="1" applyBorder="1" applyAlignment="1">
      <alignment vertical="center"/>
    </xf>
    <xf numFmtId="0" fontId="1" fillId="0" borderId="168" xfId="0" applyFont="1" applyBorder="1" applyAlignment="1">
      <alignment vertical="center"/>
    </xf>
    <xf numFmtId="0" fontId="1" fillId="0" borderId="169" xfId="0" applyFont="1" applyBorder="1" applyAlignment="1">
      <alignment vertical="center"/>
    </xf>
    <xf numFmtId="0" fontId="1" fillId="0" borderId="170" xfId="0" applyFont="1" applyBorder="1" applyAlignment="1">
      <alignment vertical="center"/>
    </xf>
    <xf numFmtId="0" fontId="1" fillId="0" borderId="171" xfId="0" applyFont="1" applyBorder="1" applyAlignment="1">
      <alignment vertical="center"/>
    </xf>
    <xf numFmtId="0" fontId="1" fillId="0" borderId="172" xfId="0" applyFont="1" applyBorder="1" applyAlignment="1">
      <alignment vertical="center"/>
    </xf>
    <xf numFmtId="0" fontId="1" fillId="0" borderId="173" xfId="0" applyFont="1" applyBorder="1" applyAlignment="1">
      <alignment vertical="center"/>
    </xf>
    <xf numFmtId="0" fontId="1" fillId="0" borderId="174" xfId="0" applyFont="1" applyBorder="1" applyAlignment="1">
      <alignment vertical="center"/>
    </xf>
    <xf numFmtId="0" fontId="1" fillId="0" borderId="175" xfId="0" applyFont="1" applyBorder="1" applyAlignment="1">
      <alignment vertical="center"/>
    </xf>
    <xf numFmtId="0" fontId="1" fillId="0" borderId="176" xfId="0" applyFont="1" applyBorder="1" applyAlignment="1">
      <alignment vertical="center"/>
    </xf>
    <xf numFmtId="0" fontId="1" fillId="0" borderId="177" xfId="0" applyFont="1" applyBorder="1" applyAlignment="1">
      <alignment vertical="center"/>
    </xf>
    <xf numFmtId="0" fontId="1" fillId="0" borderId="178" xfId="0" applyFont="1" applyBorder="1" applyAlignment="1">
      <alignment vertical="center"/>
    </xf>
    <xf numFmtId="0" fontId="1" fillId="0" borderId="179" xfId="0" applyFont="1" applyBorder="1" applyAlignment="1">
      <alignment vertical="center"/>
    </xf>
    <xf numFmtId="0" fontId="1" fillId="0" borderId="180" xfId="0" applyFont="1" applyBorder="1" applyAlignment="1">
      <alignment vertical="center"/>
    </xf>
    <xf numFmtId="0" fontId="1" fillId="0" borderId="181" xfId="0" applyFont="1" applyBorder="1" applyAlignment="1">
      <alignment vertical="center"/>
    </xf>
    <xf numFmtId="0" fontId="1" fillId="0" borderId="182" xfId="0" applyFont="1" applyBorder="1" applyAlignment="1">
      <alignment vertical="center"/>
    </xf>
    <xf numFmtId="0" fontId="1" fillId="0" borderId="183" xfId="0" applyFont="1" applyBorder="1" applyAlignment="1">
      <alignment vertical="center"/>
    </xf>
    <xf numFmtId="0" fontId="1" fillId="0" borderId="184" xfId="0" applyFont="1" applyBorder="1" applyAlignment="1">
      <alignment vertical="center"/>
    </xf>
    <xf numFmtId="0" fontId="1" fillId="0" borderId="185" xfId="0" applyFont="1" applyBorder="1" applyAlignment="1">
      <alignment vertical="center"/>
    </xf>
    <xf numFmtId="0" fontId="1" fillId="0" borderId="186" xfId="0" applyFont="1" applyBorder="1" applyAlignment="1">
      <alignment vertical="center"/>
    </xf>
    <xf numFmtId="0" fontId="1" fillId="0" borderId="187" xfId="0" applyFont="1" applyBorder="1" applyAlignment="1">
      <alignment vertical="center"/>
    </xf>
    <xf numFmtId="0" fontId="1" fillId="0" borderId="188" xfId="0" applyFont="1" applyBorder="1" applyAlignment="1">
      <alignment vertical="center"/>
    </xf>
    <xf numFmtId="0" fontId="1" fillId="0" borderId="189" xfId="0" applyFont="1" applyBorder="1" applyAlignment="1">
      <alignment vertical="center"/>
    </xf>
    <xf numFmtId="0" fontId="1" fillId="0" borderId="190" xfId="0" applyFont="1" applyBorder="1" applyAlignment="1">
      <alignment vertical="center"/>
    </xf>
    <xf numFmtId="0" fontId="1" fillId="0" borderId="191" xfId="0" applyFont="1" applyBorder="1" applyAlignment="1">
      <alignment vertical="center"/>
    </xf>
    <xf numFmtId="0" fontId="1" fillId="0" borderId="192" xfId="0" applyFont="1" applyBorder="1" applyAlignment="1">
      <alignment vertical="center"/>
    </xf>
    <xf numFmtId="0" fontId="1" fillId="0" borderId="193" xfId="0" applyFont="1" applyBorder="1" applyAlignment="1">
      <alignment vertical="center"/>
    </xf>
    <xf numFmtId="0" fontId="1" fillId="0" borderId="194" xfId="0" applyFont="1" applyBorder="1" applyAlignment="1">
      <alignment vertical="center"/>
    </xf>
    <xf numFmtId="0" fontId="1" fillId="0" borderId="195" xfId="0" applyFont="1" applyBorder="1" applyAlignment="1">
      <alignment vertical="center"/>
    </xf>
    <xf numFmtId="0" fontId="1" fillId="0" borderId="196" xfId="0" applyFont="1" applyBorder="1" applyAlignment="1">
      <alignment vertical="center"/>
    </xf>
    <xf numFmtId="0" fontId="1" fillId="0" borderId="197" xfId="0" applyFont="1" applyBorder="1" applyAlignment="1">
      <alignment vertical="center"/>
    </xf>
    <xf numFmtId="0" fontId="1" fillId="0" borderId="198" xfId="0" applyFont="1" applyBorder="1" applyAlignment="1">
      <alignment vertical="center"/>
    </xf>
    <xf numFmtId="0" fontId="1" fillId="0" borderId="199" xfId="0" applyFont="1" applyBorder="1" applyAlignment="1">
      <alignment vertical="center"/>
    </xf>
    <xf numFmtId="0" fontId="1" fillId="0" borderId="200" xfId="0" applyFont="1" applyBorder="1" applyAlignment="1">
      <alignment vertical="center"/>
    </xf>
    <xf numFmtId="0" fontId="1" fillId="0" borderId="201" xfId="0" applyFont="1" applyBorder="1" applyAlignment="1">
      <alignment vertical="center"/>
    </xf>
    <xf numFmtId="0" fontId="1" fillId="0" borderId="202" xfId="0" applyFont="1" applyBorder="1" applyAlignment="1">
      <alignment vertical="center"/>
    </xf>
    <xf numFmtId="0" fontId="1" fillId="0" borderId="203" xfId="0" applyFont="1" applyBorder="1" applyAlignment="1">
      <alignment vertical="center"/>
    </xf>
    <xf numFmtId="0" fontId="1" fillId="0" borderId="204" xfId="0" applyFont="1" applyBorder="1" applyAlignment="1">
      <alignment vertical="center"/>
    </xf>
    <xf numFmtId="0" fontId="1" fillId="0" borderId="205" xfId="0" applyFont="1" applyBorder="1" applyAlignment="1">
      <alignment vertical="center"/>
    </xf>
    <xf numFmtId="0" fontId="1" fillId="0" borderId="206" xfId="0" applyFont="1" applyBorder="1" applyAlignment="1">
      <alignment vertical="center"/>
    </xf>
    <xf numFmtId="0" fontId="1" fillId="0" borderId="207" xfId="0" applyFont="1" applyBorder="1" applyAlignment="1">
      <alignment vertical="center"/>
    </xf>
    <xf numFmtId="0" fontId="1" fillId="0" borderId="208" xfId="0" applyFont="1" applyBorder="1" applyAlignment="1">
      <alignment vertical="center"/>
    </xf>
    <xf numFmtId="0" fontId="1" fillId="0" borderId="209" xfId="0" applyFont="1" applyBorder="1" applyAlignment="1">
      <alignment vertical="center"/>
    </xf>
    <xf numFmtId="0" fontId="1" fillId="0" borderId="210" xfId="0" applyFont="1" applyBorder="1" applyAlignment="1">
      <alignment vertical="center"/>
    </xf>
    <xf numFmtId="0" fontId="1" fillId="0" borderId="211" xfId="0" applyFont="1" applyBorder="1" applyAlignment="1">
      <alignment vertical="center"/>
    </xf>
    <xf numFmtId="0" fontId="1" fillId="0" borderId="212" xfId="0" applyFont="1" applyBorder="1" applyAlignment="1">
      <alignment vertical="center"/>
    </xf>
    <xf numFmtId="0" fontId="1" fillId="0" borderId="213" xfId="0" applyFont="1" applyBorder="1" applyAlignment="1">
      <alignment vertical="center"/>
    </xf>
    <xf numFmtId="0" fontId="1" fillId="0" borderId="214" xfId="0" applyFont="1" applyBorder="1" applyAlignment="1">
      <alignment vertical="center"/>
    </xf>
    <xf numFmtId="0" fontId="1" fillId="0" borderId="215" xfId="0" applyFont="1" applyBorder="1" applyAlignment="1">
      <alignment vertical="center"/>
    </xf>
    <xf numFmtId="0" fontId="1" fillId="0" borderId="216" xfId="0" applyFont="1" applyBorder="1" applyAlignment="1">
      <alignment vertical="center"/>
    </xf>
    <xf numFmtId="0" fontId="1" fillId="0" borderId="217" xfId="0" applyFont="1" applyBorder="1" applyAlignment="1">
      <alignment vertical="center"/>
    </xf>
    <xf numFmtId="0" fontId="1" fillId="0" borderId="218" xfId="0" applyFont="1" applyBorder="1" applyAlignment="1">
      <alignment vertical="center"/>
    </xf>
    <xf numFmtId="0" fontId="1" fillId="0" borderId="219" xfId="0" applyFont="1" applyBorder="1" applyAlignment="1">
      <alignment vertical="center"/>
    </xf>
    <xf numFmtId="0" fontId="1" fillId="0" borderId="220" xfId="0" applyFont="1" applyBorder="1" applyAlignment="1">
      <alignment vertical="center"/>
    </xf>
    <xf numFmtId="0" fontId="1" fillId="0" borderId="221" xfId="0" applyFont="1" applyBorder="1" applyAlignment="1">
      <alignment vertical="center"/>
    </xf>
    <xf numFmtId="0" fontId="1" fillId="0" borderId="222" xfId="0" applyFont="1" applyBorder="1" applyAlignment="1">
      <alignment vertical="center"/>
    </xf>
    <xf numFmtId="0" fontId="1" fillId="0" borderId="223" xfId="0" applyFont="1" applyBorder="1" applyAlignment="1">
      <alignment vertical="center"/>
    </xf>
    <xf numFmtId="0" fontId="1" fillId="0" borderId="224" xfId="0" applyFont="1" applyBorder="1" applyAlignment="1">
      <alignment vertical="center"/>
    </xf>
    <xf numFmtId="0" fontId="1" fillId="0" borderId="225" xfId="0" applyFont="1" applyBorder="1" applyAlignment="1">
      <alignment vertical="center"/>
    </xf>
    <xf numFmtId="0" fontId="1" fillId="0" borderId="226" xfId="0" applyFont="1" applyBorder="1" applyAlignment="1">
      <alignment vertical="center"/>
    </xf>
    <xf numFmtId="0" fontId="1" fillId="0" borderId="227" xfId="0" applyFont="1" applyBorder="1" applyAlignment="1">
      <alignment vertical="center"/>
    </xf>
    <xf numFmtId="0" fontId="1" fillId="0" borderId="228" xfId="0" applyFont="1" applyBorder="1" applyAlignment="1">
      <alignment vertical="center"/>
    </xf>
    <xf numFmtId="0" fontId="1" fillId="0" borderId="229" xfId="0" applyFont="1" applyBorder="1" applyAlignment="1">
      <alignment vertical="center"/>
    </xf>
    <xf numFmtId="0" fontId="1" fillId="0" borderId="230" xfId="0" applyFont="1" applyBorder="1" applyAlignment="1">
      <alignment vertical="center"/>
    </xf>
    <xf numFmtId="0" fontId="1" fillId="0" borderId="231" xfId="0" applyFont="1" applyBorder="1" applyAlignment="1">
      <alignment vertical="center"/>
    </xf>
    <xf numFmtId="0" fontId="1" fillId="0" borderId="232" xfId="0" applyFont="1" applyBorder="1" applyAlignment="1">
      <alignment vertical="center"/>
    </xf>
    <xf numFmtId="0" fontId="1" fillId="0" borderId="233" xfId="0" applyFont="1" applyBorder="1" applyAlignment="1">
      <alignment vertical="center"/>
    </xf>
    <xf numFmtId="0" fontId="1" fillId="0" borderId="234" xfId="0" applyFont="1" applyBorder="1" applyAlignment="1">
      <alignment vertical="center"/>
    </xf>
    <xf numFmtId="0" fontId="1" fillId="0" borderId="235" xfId="0" applyFont="1" applyBorder="1" applyAlignment="1">
      <alignment vertical="center"/>
    </xf>
    <xf numFmtId="0" fontId="1" fillId="0" borderId="236" xfId="0" applyFont="1" applyBorder="1" applyAlignment="1">
      <alignment vertical="center"/>
    </xf>
    <xf numFmtId="0" fontId="1" fillId="0" borderId="237" xfId="0" applyFont="1" applyBorder="1" applyAlignment="1">
      <alignment vertical="center"/>
    </xf>
    <xf numFmtId="0" fontId="1" fillId="0" borderId="238" xfId="0" applyFont="1" applyBorder="1" applyAlignment="1">
      <alignment vertical="center"/>
    </xf>
    <xf numFmtId="0" fontId="1" fillId="0" borderId="239" xfId="0" applyFont="1" applyBorder="1" applyAlignment="1">
      <alignment vertical="center"/>
    </xf>
    <xf numFmtId="0" fontId="1" fillId="0" borderId="240" xfId="0" applyFont="1" applyBorder="1" applyAlignment="1">
      <alignment vertical="center"/>
    </xf>
    <xf numFmtId="0" fontId="1" fillId="0" borderId="241" xfId="0" applyFont="1" applyBorder="1" applyAlignment="1">
      <alignment vertical="center"/>
    </xf>
    <xf numFmtId="0" fontId="1" fillId="0" borderId="242" xfId="0" applyFont="1" applyBorder="1" applyAlignment="1">
      <alignment vertical="center"/>
    </xf>
    <xf numFmtId="0" fontId="1" fillId="0" borderId="243" xfId="0" applyFont="1" applyBorder="1" applyAlignment="1">
      <alignment vertical="center"/>
    </xf>
    <xf numFmtId="0" fontId="1" fillId="0" borderId="244" xfId="0" applyFont="1" applyBorder="1" applyAlignment="1">
      <alignment vertical="center"/>
    </xf>
    <xf numFmtId="0" fontId="1" fillId="0" borderId="245" xfId="0" applyFont="1" applyBorder="1" applyAlignment="1">
      <alignment vertical="center"/>
    </xf>
    <xf numFmtId="0" fontId="1" fillId="0" borderId="246" xfId="0" applyFont="1" applyBorder="1" applyAlignment="1">
      <alignment vertical="center"/>
    </xf>
    <xf numFmtId="0" fontId="1" fillId="0" borderId="247" xfId="0" applyFont="1" applyBorder="1" applyAlignment="1">
      <alignment vertical="center"/>
    </xf>
    <xf numFmtId="0" fontId="1" fillId="0" borderId="248" xfId="0" applyFont="1" applyBorder="1" applyAlignment="1">
      <alignment vertical="center"/>
    </xf>
    <xf numFmtId="0" fontId="1" fillId="0" borderId="249" xfId="0" applyFont="1" applyBorder="1" applyAlignment="1">
      <alignment vertical="center"/>
    </xf>
    <xf numFmtId="0" fontId="1" fillId="0" borderId="250" xfId="0" applyFont="1" applyBorder="1" applyAlignment="1">
      <alignment vertical="center"/>
    </xf>
    <xf numFmtId="0" fontId="1" fillId="0" borderId="251" xfId="0" applyFont="1" applyBorder="1" applyAlignment="1">
      <alignment vertical="center"/>
    </xf>
    <xf numFmtId="0" fontId="1" fillId="0" borderId="252" xfId="0" applyFont="1" applyBorder="1" applyAlignment="1">
      <alignment vertical="center"/>
    </xf>
    <xf numFmtId="0" fontId="1" fillId="0" borderId="253" xfId="0" applyFont="1" applyBorder="1" applyAlignment="1">
      <alignment vertical="center"/>
    </xf>
    <xf numFmtId="0" fontId="1" fillId="0" borderId="254" xfId="0" applyFont="1" applyBorder="1" applyAlignment="1">
      <alignment vertical="center"/>
    </xf>
    <xf numFmtId="0" fontId="1" fillId="0" borderId="255" xfId="0" applyFont="1" applyBorder="1" applyAlignment="1">
      <alignment vertical="center"/>
    </xf>
    <xf numFmtId="0" fontId="1" fillId="0" borderId="256" xfId="0" applyFont="1" applyBorder="1" applyAlignment="1">
      <alignment vertical="center"/>
    </xf>
    <xf numFmtId="0" fontId="1" fillId="0" borderId="257" xfId="0" applyFont="1" applyBorder="1" applyAlignment="1">
      <alignment vertical="center"/>
    </xf>
    <xf numFmtId="0" fontId="1" fillId="0" borderId="258" xfId="0" applyFont="1" applyBorder="1" applyAlignment="1">
      <alignment vertical="center"/>
    </xf>
    <xf numFmtId="0" fontId="1" fillId="0" borderId="259" xfId="0" applyFont="1" applyBorder="1" applyAlignment="1">
      <alignment vertical="center"/>
    </xf>
    <xf numFmtId="0" fontId="1" fillId="0" borderId="260" xfId="0" applyFont="1" applyBorder="1" applyAlignment="1">
      <alignment vertical="center"/>
    </xf>
    <xf numFmtId="0" fontId="1" fillId="0" borderId="261" xfId="0" applyFont="1" applyBorder="1" applyAlignment="1">
      <alignment vertical="center"/>
    </xf>
    <xf numFmtId="0" fontId="1" fillId="0" borderId="262" xfId="0" applyFont="1" applyBorder="1" applyAlignment="1">
      <alignment vertical="center"/>
    </xf>
    <xf numFmtId="0" fontId="1" fillId="0" borderId="263" xfId="0" applyFont="1" applyBorder="1" applyAlignment="1">
      <alignment vertical="center"/>
    </xf>
    <xf numFmtId="0" fontId="1" fillId="0" borderId="264" xfId="0" applyFont="1" applyBorder="1" applyAlignment="1">
      <alignment vertical="center"/>
    </xf>
    <xf numFmtId="0" fontId="1" fillId="0" borderId="265" xfId="0" applyFont="1" applyBorder="1" applyAlignment="1">
      <alignment vertical="center"/>
    </xf>
    <xf numFmtId="0" fontId="1" fillId="0" borderId="266" xfId="0" applyFont="1" applyBorder="1" applyAlignment="1">
      <alignment vertical="center"/>
    </xf>
    <xf numFmtId="0" fontId="1" fillId="0" borderId="267" xfId="0" applyFont="1" applyBorder="1" applyAlignment="1">
      <alignment vertical="center"/>
    </xf>
    <xf numFmtId="0" fontId="1" fillId="0" borderId="268" xfId="0" applyFont="1" applyBorder="1" applyAlignment="1">
      <alignment vertical="center"/>
    </xf>
    <xf numFmtId="0" fontId="1" fillId="0" borderId="269" xfId="0" applyFont="1" applyBorder="1" applyAlignment="1">
      <alignment vertical="center"/>
    </xf>
    <xf numFmtId="0" fontId="1" fillId="0" borderId="270" xfId="0" applyFont="1" applyBorder="1" applyAlignment="1">
      <alignment vertical="center"/>
    </xf>
    <xf numFmtId="0" fontId="1" fillId="0" borderId="271" xfId="0" applyFont="1" applyBorder="1" applyAlignment="1">
      <alignment vertical="center"/>
    </xf>
    <xf numFmtId="0" fontId="1" fillId="0" borderId="272" xfId="0" applyFont="1" applyBorder="1" applyAlignment="1">
      <alignment vertical="center"/>
    </xf>
    <xf numFmtId="0" fontId="1" fillId="0" borderId="273" xfId="0" applyFont="1" applyBorder="1" applyAlignment="1">
      <alignment vertical="center"/>
    </xf>
    <xf numFmtId="0" fontId="1" fillId="0" borderId="274" xfId="0" applyFont="1" applyBorder="1" applyAlignment="1">
      <alignment vertical="center"/>
    </xf>
    <xf numFmtId="0" fontId="1" fillId="0" borderId="275" xfId="0" applyFont="1" applyBorder="1" applyAlignment="1">
      <alignment vertical="center"/>
    </xf>
    <xf numFmtId="0" fontId="1" fillId="0" borderId="276" xfId="0" applyFont="1" applyBorder="1" applyAlignment="1">
      <alignment vertical="center"/>
    </xf>
    <xf numFmtId="0" fontId="1" fillId="0" borderId="277" xfId="0" applyFont="1" applyBorder="1" applyAlignment="1">
      <alignment vertical="center"/>
    </xf>
    <xf numFmtId="0" fontId="1" fillId="0" borderId="278" xfId="0" applyFont="1" applyBorder="1" applyAlignment="1">
      <alignment vertical="center"/>
    </xf>
    <xf numFmtId="0" fontId="1" fillId="0" borderId="279" xfId="0" applyFont="1" applyBorder="1" applyAlignment="1">
      <alignment vertical="center"/>
    </xf>
    <xf numFmtId="0" fontId="1" fillId="0" borderId="280" xfId="0" applyFont="1" applyBorder="1" applyAlignment="1">
      <alignment vertical="center"/>
    </xf>
    <xf numFmtId="0" fontId="1" fillId="0" borderId="281" xfId="0" applyFont="1" applyBorder="1" applyAlignment="1">
      <alignment vertical="center"/>
    </xf>
    <xf numFmtId="0" fontId="1" fillId="0" borderId="282" xfId="0" applyFont="1" applyBorder="1" applyAlignment="1">
      <alignment vertical="center"/>
    </xf>
    <xf numFmtId="0" fontId="1" fillId="0" borderId="283" xfId="0" applyFont="1" applyBorder="1" applyAlignment="1">
      <alignment vertical="center"/>
    </xf>
    <xf numFmtId="0" fontId="1" fillId="0" borderId="284" xfId="0" applyFont="1" applyBorder="1" applyAlignment="1">
      <alignment vertical="center"/>
    </xf>
    <xf numFmtId="0" fontId="1" fillId="0" borderId="285" xfId="0" applyFont="1" applyBorder="1" applyAlignment="1">
      <alignment vertical="center"/>
    </xf>
    <xf numFmtId="0" fontId="1" fillId="0" borderId="286" xfId="0" applyFont="1" applyBorder="1" applyAlignment="1">
      <alignment vertical="center"/>
    </xf>
    <xf numFmtId="0" fontId="1" fillId="0" borderId="287" xfId="0" applyFont="1" applyBorder="1" applyAlignment="1">
      <alignment vertical="center"/>
    </xf>
    <xf numFmtId="0" fontId="1" fillId="0" borderId="288" xfId="0" applyFont="1" applyBorder="1" applyAlignment="1">
      <alignment vertical="center"/>
    </xf>
    <xf numFmtId="0" fontId="1" fillId="0" borderId="289" xfId="0" applyFont="1" applyBorder="1" applyAlignment="1">
      <alignment vertical="center"/>
    </xf>
    <xf numFmtId="0" fontId="1" fillId="0" borderId="290" xfId="0" applyFont="1" applyBorder="1" applyAlignment="1">
      <alignment vertical="center"/>
    </xf>
    <xf numFmtId="0" fontId="1" fillId="0" borderId="291" xfId="0" applyFont="1" applyBorder="1" applyAlignment="1">
      <alignment vertical="center"/>
    </xf>
    <xf numFmtId="0" fontId="1" fillId="0" borderId="292" xfId="0" applyFont="1" applyBorder="1" applyAlignment="1">
      <alignment vertical="center"/>
    </xf>
    <xf numFmtId="0" fontId="1" fillId="0" borderId="293" xfId="0" applyFont="1" applyBorder="1" applyAlignment="1">
      <alignment vertical="center"/>
    </xf>
    <xf numFmtId="0" fontId="1" fillId="0" borderId="294" xfId="0" applyFont="1" applyBorder="1" applyAlignment="1">
      <alignment vertical="center"/>
    </xf>
    <xf numFmtId="0" fontId="1" fillId="0" borderId="295" xfId="0" applyFont="1" applyBorder="1" applyAlignment="1">
      <alignment vertical="center"/>
    </xf>
    <xf numFmtId="0" fontId="1" fillId="0" borderId="296" xfId="0" applyFont="1" applyBorder="1" applyAlignment="1">
      <alignment vertical="center"/>
    </xf>
    <xf numFmtId="0" fontId="1" fillId="0" borderId="297" xfId="0" applyFont="1" applyBorder="1" applyAlignment="1">
      <alignment vertical="center"/>
    </xf>
    <xf numFmtId="0" fontId="1" fillId="0" borderId="298" xfId="0" applyFont="1" applyBorder="1" applyAlignment="1">
      <alignment vertical="center"/>
    </xf>
    <xf numFmtId="0" fontId="1" fillId="0" borderId="299" xfId="0" applyFont="1" applyBorder="1" applyAlignment="1">
      <alignment vertical="center"/>
    </xf>
    <xf numFmtId="0" fontId="1" fillId="0" borderId="300" xfId="0" applyFont="1" applyBorder="1" applyAlignment="1">
      <alignment vertical="center"/>
    </xf>
    <xf numFmtId="0" fontId="1" fillId="0" borderId="301" xfId="0" applyFont="1" applyBorder="1" applyAlignment="1">
      <alignment vertical="center"/>
    </xf>
    <xf numFmtId="0" fontId="1" fillId="0" borderId="302" xfId="0" applyFont="1" applyBorder="1" applyAlignment="1">
      <alignment vertical="center"/>
    </xf>
    <xf numFmtId="0" fontId="1" fillId="0" borderId="303" xfId="0" applyFont="1" applyBorder="1" applyAlignment="1">
      <alignment vertical="center"/>
    </xf>
    <xf numFmtId="0" fontId="1" fillId="0" borderId="304" xfId="0" applyFont="1" applyBorder="1" applyAlignment="1">
      <alignment vertical="center"/>
    </xf>
    <xf numFmtId="0" fontId="1" fillId="0" borderId="305" xfId="0" applyFont="1" applyBorder="1" applyAlignment="1">
      <alignment vertical="center"/>
    </xf>
    <xf numFmtId="0" fontId="1" fillId="0" borderId="306" xfId="0" applyFont="1" applyBorder="1" applyAlignment="1">
      <alignment vertical="center"/>
    </xf>
    <xf numFmtId="0" fontId="1" fillId="0" borderId="307" xfId="0" applyFont="1" applyBorder="1" applyAlignment="1">
      <alignment vertical="center"/>
    </xf>
    <xf numFmtId="0" fontId="1" fillId="0" borderId="308" xfId="0" applyFont="1" applyBorder="1" applyAlignment="1">
      <alignment vertical="center"/>
    </xf>
    <xf numFmtId="0" fontId="1" fillId="0" borderId="309" xfId="0" applyFont="1" applyBorder="1" applyAlignment="1">
      <alignment vertical="center"/>
    </xf>
    <xf numFmtId="0" fontId="1" fillId="0" borderId="310" xfId="0" applyFont="1" applyBorder="1" applyAlignment="1">
      <alignment vertical="center"/>
    </xf>
    <xf numFmtId="0" fontId="1" fillId="0" borderId="311" xfId="0" applyFont="1" applyBorder="1" applyAlignment="1">
      <alignment vertical="center"/>
    </xf>
    <xf numFmtId="0" fontId="1" fillId="0" borderId="312" xfId="0" applyFont="1" applyBorder="1" applyAlignment="1">
      <alignment vertical="center"/>
    </xf>
    <xf numFmtId="0" fontId="1" fillId="0" borderId="313" xfId="0" applyFont="1" applyBorder="1" applyAlignment="1">
      <alignment vertical="center"/>
    </xf>
    <xf numFmtId="0" fontId="1" fillId="0" borderId="314" xfId="0" applyFont="1" applyBorder="1" applyAlignment="1">
      <alignment vertical="center"/>
    </xf>
    <xf numFmtId="0" fontId="1" fillId="0" borderId="315" xfId="0" applyFont="1" applyBorder="1" applyAlignment="1">
      <alignment vertical="center"/>
    </xf>
    <xf numFmtId="0" fontId="1" fillId="0" borderId="316" xfId="0" applyFont="1" applyBorder="1" applyAlignment="1">
      <alignment vertical="center"/>
    </xf>
    <xf numFmtId="0" fontId="1" fillId="0" borderId="317" xfId="0" applyFont="1" applyBorder="1" applyAlignment="1">
      <alignment vertical="center"/>
    </xf>
    <xf numFmtId="0" fontId="1" fillId="0" borderId="318" xfId="0" applyFont="1" applyBorder="1" applyAlignment="1">
      <alignment vertical="center"/>
    </xf>
    <xf numFmtId="0" fontId="1" fillId="0" borderId="319" xfId="0" applyFont="1" applyBorder="1" applyAlignment="1">
      <alignment vertical="center"/>
    </xf>
    <xf numFmtId="0" fontId="1" fillId="0" borderId="320" xfId="0" applyFont="1" applyBorder="1" applyAlignment="1">
      <alignment vertical="center"/>
    </xf>
    <xf numFmtId="0" fontId="1" fillId="0" borderId="321" xfId="0" applyFont="1" applyBorder="1" applyAlignment="1">
      <alignment vertical="center"/>
    </xf>
    <xf numFmtId="0" fontId="1" fillId="0" borderId="322" xfId="0" applyFont="1" applyBorder="1" applyAlignment="1">
      <alignment vertical="center"/>
    </xf>
    <xf numFmtId="0" fontId="1" fillId="0" borderId="323" xfId="0" applyFont="1" applyBorder="1" applyAlignment="1">
      <alignment vertical="center"/>
    </xf>
    <xf numFmtId="0" fontId="1" fillId="0" borderId="324" xfId="0" applyFont="1" applyBorder="1" applyAlignment="1">
      <alignment vertical="center"/>
    </xf>
    <xf numFmtId="0" fontId="1" fillId="0" borderId="325" xfId="0" applyFont="1" applyBorder="1" applyAlignment="1">
      <alignment vertical="center"/>
    </xf>
    <xf numFmtId="0" fontId="1" fillId="0" borderId="326" xfId="0" applyFont="1" applyBorder="1" applyAlignment="1">
      <alignment vertical="center"/>
    </xf>
    <xf numFmtId="0" fontId="1" fillId="0" borderId="327" xfId="0" applyFont="1" applyBorder="1" applyAlignment="1">
      <alignment vertical="center"/>
    </xf>
    <xf numFmtId="0" fontId="1" fillId="0" borderId="328" xfId="0" applyFont="1" applyBorder="1" applyAlignment="1">
      <alignment vertical="center"/>
    </xf>
    <xf numFmtId="0" fontId="1" fillId="0" borderId="329" xfId="0" applyFont="1" applyBorder="1" applyAlignment="1">
      <alignment vertical="center"/>
    </xf>
    <xf numFmtId="0" fontId="1" fillId="0" borderId="330" xfId="0" applyFont="1" applyBorder="1" applyAlignment="1">
      <alignment vertical="center"/>
    </xf>
    <xf numFmtId="0" fontId="1" fillId="0" borderId="331" xfId="0" applyFont="1" applyBorder="1" applyAlignment="1">
      <alignment vertical="center"/>
    </xf>
    <xf numFmtId="0" fontId="1" fillId="0" borderId="332" xfId="0" applyFont="1" applyBorder="1" applyAlignment="1">
      <alignment vertical="center"/>
    </xf>
    <xf numFmtId="0" fontId="1" fillId="0" borderId="333" xfId="0" applyFont="1" applyBorder="1" applyAlignment="1">
      <alignment vertical="center"/>
    </xf>
    <xf numFmtId="0" fontId="1" fillId="0" borderId="334" xfId="0" applyFont="1" applyBorder="1" applyAlignment="1">
      <alignment vertical="center"/>
    </xf>
    <xf numFmtId="0" fontId="1" fillId="0" borderId="335" xfId="0" applyFont="1" applyBorder="1" applyAlignment="1">
      <alignment vertical="center"/>
    </xf>
    <xf numFmtId="0" fontId="1" fillId="0" borderId="336" xfId="0" applyFont="1" applyBorder="1" applyAlignment="1">
      <alignment vertical="center"/>
    </xf>
    <xf numFmtId="0" fontId="1" fillId="0" borderId="337" xfId="0" applyFont="1" applyBorder="1" applyAlignment="1">
      <alignment vertical="center"/>
    </xf>
    <xf numFmtId="0" fontId="1" fillId="0" borderId="338" xfId="0" applyFont="1" applyBorder="1" applyAlignment="1">
      <alignment vertical="center"/>
    </xf>
    <xf numFmtId="0" fontId="1" fillId="0" borderId="339" xfId="0" applyFont="1" applyBorder="1" applyAlignment="1">
      <alignment vertical="center"/>
    </xf>
    <xf numFmtId="0" fontId="1" fillId="0" borderId="340" xfId="0" applyFont="1" applyBorder="1" applyAlignment="1">
      <alignment vertical="center"/>
    </xf>
    <xf numFmtId="0" fontId="1" fillId="0" borderId="341" xfId="0" applyFont="1" applyBorder="1" applyAlignment="1">
      <alignment vertical="center"/>
    </xf>
    <xf numFmtId="0" fontId="1" fillId="0" borderId="342" xfId="0" applyFont="1" applyBorder="1" applyAlignment="1">
      <alignment vertical="center"/>
    </xf>
    <xf numFmtId="0" fontId="1" fillId="0" borderId="343" xfId="0" applyFont="1" applyBorder="1" applyAlignment="1">
      <alignment vertical="center"/>
    </xf>
    <xf numFmtId="0" fontId="1" fillId="0" borderId="344" xfId="0" applyFont="1" applyBorder="1" applyAlignment="1">
      <alignment vertical="center"/>
    </xf>
    <xf numFmtId="0" fontId="1" fillId="0" borderId="345" xfId="0" applyFont="1" applyBorder="1" applyAlignment="1">
      <alignment vertical="center"/>
    </xf>
    <xf numFmtId="0" fontId="1" fillId="0" borderId="346" xfId="0" applyFont="1" applyBorder="1" applyAlignment="1">
      <alignment vertical="center"/>
    </xf>
    <xf numFmtId="0" fontId="1" fillId="0" borderId="347" xfId="0" applyFont="1" applyBorder="1" applyAlignment="1">
      <alignment vertical="center"/>
    </xf>
    <xf numFmtId="0" fontId="1" fillId="0" borderId="348" xfId="0" applyFont="1" applyBorder="1" applyAlignment="1">
      <alignment vertical="center"/>
    </xf>
    <xf numFmtId="0" fontId="1" fillId="0" borderId="349" xfId="0" applyFont="1" applyBorder="1" applyAlignment="1">
      <alignment vertical="center"/>
    </xf>
    <xf numFmtId="0" fontId="1" fillId="0" borderId="350" xfId="0" applyFont="1" applyBorder="1" applyAlignment="1">
      <alignment vertical="center"/>
    </xf>
    <xf numFmtId="0" fontId="1" fillId="0" borderId="351" xfId="0" applyFont="1" applyBorder="1" applyAlignment="1">
      <alignment vertical="center"/>
    </xf>
    <xf numFmtId="0" fontId="1" fillId="0" borderId="352" xfId="0" applyFont="1" applyBorder="1" applyAlignment="1">
      <alignment vertical="center"/>
    </xf>
    <xf numFmtId="0" fontId="1" fillId="0" borderId="353" xfId="0" applyFont="1" applyBorder="1" applyAlignment="1">
      <alignment vertical="center"/>
    </xf>
    <xf numFmtId="0" fontId="1" fillId="0" borderId="354" xfId="0" applyFont="1" applyBorder="1" applyAlignment="1">
      <alignment vertical="center"/>
    </xf>
    <xf numFmtId="0" fontId="1" fillId="0" borderId="355" xfId="0" applyFont="1" applyBorder="1" applyAlignment="1">
      <alignment vertical="center"/>
    </xf>
    <xf numFmtId="0" fontId="1" fillId="0" borderId="356" xfId="0" applyFont="1" applyBorder="1" applyAlignment="1">
      <alignment vertical="center"/>
    </xf>
    <xf numFmtId="0" fontId="1" fillId="0" borderId="357" xfId="0" applyFont="1" applyBorder="1" applyAlignment="1">
      <alignment vertical="center"/>
    </xf>
    <xf numFmtId="0" fontId="1" fillId="0" borderId="358" xfId="0" applyFont="1" applyBorder="1" applyAlignment="1">
      <alignment vertical="center"/>
    </xf>
    <xf numFmtId="0" fontId="1" fillId="0" borderId="359" xfId="0" applyFont="1" applyBorder="1" applyAlignment="1">
      <alignment vertical="center"/>
    </xf>
    <xf numFmtId="0" fontId="1" fillId="0" borderId="360" xfId="0" applyFont="1" applyBorder="1" applyAlignment="1">
      <alignment vertical="center"/>
    </xf>
    <xf numFmtId="0" fontId="1" fillId="0" borderId="361" xfId="0" applyFont="1" applyBorder="1" applyAlignment="1">
      <alignment vertical="center"/>
    </xf>
    <xf numFmtId="0" fontId="1" fillId="0" borderId="362" xfId="0" applyFont="1" applyBorder="1" applyAlignment="1">
      <alignment vertical="center"/>
    </xf>
    <xf numFmtId="0" fontId="1" fillId="0" borderId="363" xfId="0" applyFont="1" applyBorder="1" applyAlignment="1">
      <alignment vertical="center"/>
    </xf>
    <xf numFmtId="0" fontId="1" fillId="0" borderId="364" xfId="0" applyFont="1" applyBorder="1" applyAlignment="1">
      <alignment vertical="center"/>
    </xf>
    <xf numFmtId="0" fontId="1" fillId="0" borderId="365" xfId="0" applyFont="1" applyBorder="1" applyAlignment="1">
      <alignment vertical="center"/>
    </xf>
    <xf numFmtId="0" fontId="1" fillId="0" borderId="366" xfId="0" applyFont="1" applyBorder="1" applyAlignment="1">
      <alignment vertical="center"/>
    </xf>
    <xf numFmtId="0" fontId="1" fillId="0" borderId="367" xfId="0" applyFont="1" applyBorder="1" applyAlignment="1">
      <alignment vertical="center"/>
    </xf>
    <xf numFmtId="0" fontId="1" fillId="0" borderId="368" xfId="0" applyFont="1" applyBorder="1" applyAlignment="1">
      <alignment vertical="center"/>
    </xf>
    <xf numFmtId="0" fontId="1" fillId="0" borderId="369" xfId="0" applyFont="1" applyBorder="1" applyAlignment="1">
      <alignment vertical="center"/>
    </xf>
    <xf numFmtId="0" fontId="1" fillId="0" borderId="370" xfId="0" applyFont="1" applyBorder="1" applyAlignment="1">
      <alignment vertical="center"/>
    </xf>
    <xf numFmtId="0" fontId="1" fillId="0" borderId="371" xfId="0" applyFont="1" applyBorder="1" applyAlignment="1">
      <alignment vertical="center"/>
    </xf>
    <xf numFmtId="0" fontId="1" fillId="0" borderId="372" xfId="0" applyFont="1" applyBorder="1" applyAlignment="1">
      <alignment vertical="center"/>
    </xf>
    <xf numFmtId="0" fontId="1" fillId="0" borderId="373" xfId="0" applyFont="1" applyBorder="1" applyAlignment="1">
      <alignment vertical="center"/>
    </xf>
    <xf numFmtId="0" fontId="1" fillId="0" borderId="374" xfId="0" applyFont="1" applyBorder="1" applyAlignment="1">
      <alignment vertical="center"/>
    </xf>
    <xf numFmtId="0" fontId="1" fillId="0" borderId="375" xfId="0" applyFont="1" applyBorder="1" applyAlignment="1">
      <alignment vertical="center"/>
    </xf>
    <xf numFmtId="0" fontId="1" fillId="0" borderId="376" xfId="0" applyFont="1" applyBorder="1" applyAlignment="1">
      <alignment vertical="center"/>
    </xf>
    <xf numFmtId="0" fontId="1" fillId="0" borderId="377" xfId="0" applyFont="1" applyBorder="1" applyAlignment="1">
      <alignment vertical="center"/>
    </xf>
    <xf numFmtId="0" fontId="1" fillId="0" borderId="378" xfId="0" applyFont="1" applyBorder="1" applyAlignment="1">
      <alignment vertical="center"/>
    </xf>
    <xf numFmtId="0" fontId="1" fillId="0" borderId="379" xfId="0" applyFont="1" applyBorder="1" applyAlignment="1">
      <alignment vertical="center"/>
    </xf>
    <xf numFmtId="0" fontId="1" fillId="0" borderId="380" xfId="0" applyFont="1" applyBorder="1" applyAlignment="1">
      <alignment vertical="center"/>
    </xf>
    <xf numFmtId="0" fontId="1" fillId="0" borderId="381" xfId="0" applyFont="1" applyBorder="1" applyAlignment="1">
      <alignment vertical="center"/>
    </xf>
    <xf numFmtId="0" fontId="1" fillId="0" borderId="382" xfId="0" applyFont="1" applyBorder="1" applyAlignment="1">
      <alignment vertical="center"/>
    </xf>
    <xf numFmtId="0" fontId="1" fillId="0" borderId="383" xfId="0" applyFont="1" applyBorder="1" applyAlignment="1">
      <alignment vertical="center"/>
    </xf>
    <xf numFmtId="0" fontId="1" fillId="0" borderId="384" xfId="0" applyFont="1" applyBorder="1" applyAlignment="1">
      <alignment vertical="center"/>
    </xf>
    <xf numFmtId="0" fontId="1" fillId="0" borderId="385" xfId="0" applyFont="1" applyBorder="1" applyAlignment="1">
      <alignment vertical="center"/>
    </xf>
    <xf numFmtId="0" fontId="1" fillId="0" borderId="386" xfId="0" applyFont="1" applyBorder="1" applyAlignment="1">
      <alignment vertical="center"/>
    </xf>
    <xf numFmtId="0" fontId="1" fillId="0" borderId="387" xfId="0" applyFont="1" applyBorder="1" applyAlignment="1">
      <alignment vertical="center"/>
    </xf>
    <xf numFmtId="0" fontId="1" fillId="0" borderId="388" xfId="0" applyFont="1" applyBorder="1" applyAlignment="1">
      <alignment vertical="center"/>
    </xf>
    <xf numFmtId="0" fontId="1" fillId="0" borderId="389" xfId="0" applyFont="1" applyBorder="1" applyAlignment="1">
      <alignment vertical="center"/>
    </xf>
    <xf numFmtId="0" fontId="1" fillId="0" borderId="390" xfId="0" applyFont="1" applyBorder="1" applyAlignment="1">
      <alignment vertical="center"/>
    </xf>
    <xf numFmtId="0" fontId="1" fillId="0" borderId="391" xfId="0" applyFont="1" applyBorder="1" applyAlignment="1">
      <alignment vertical="center"/>
    </xf>
    <xf numFmtId="0" fontId="1" fillId="0" borderId="392" xfId="0" applyFont="1" applyBorder="1" applyAlignment="1">
      <alignment vertical="center"/>
    </xf>
    <xf numFmtId="0" fontId="1" fillId="0" borderId="393" xfId="0" applyFont="1" applyBorder="1" applyAlignment="1">
      <alignment vertical="center"/>
    </xf>
    <xf numFmtId="0" fontId="1" fillId="0" borderId="394" xfId="0" applyFont="1" applyBorder="1" applyAlignment="1">
      <alignment vertical="center"/>
    </xf>
    <xf numFmtId="0" fontId="1" fillId="0" borderId="395" xfId="0" applyFont="1" applyBorder="1" applyAlignment="1">
      <alignment vertical="center"/>
    </xf>
    <xf numFmtId="0" fontId="1" fillId="0" borderId="396" xfId="0" applyFont="1" applyBorder="1" applyAlignment="1">
      <alignment vertical="center"/>
    </xf>
    <xf numFmtId="0" fontId="1" fillId="0" borderId="397" xfId="0" applyFont="1" applyBorder="1" applyAlignment="1">
      <alignment vertical="center"/>
    </xf>
    <xf numFmtId="0" fontId="1" fillId="0" borderId="398" xfId="0" applyFont="1" applyBorder="1" applyAlignment="1">
      <alignment vertical="center"/>
    </xf>
    <xf numFmtId="0" fontId="1" fillId="0" borderId="399" xfId="0" applyFont="1" applyBorder="1" applyAlignment="1">
      <alignment vertical="center"/>
    </xf>
    <xf numFmtId="0" fontId="1" fillId="0" borderId="400" xfId="0" applyFont="1" applyBorder="1" applyAlignment="1">
      <alignment vertical="center"/>
    </xf>
    <xf numFmtId="0" fontId="1" fillId="0" borderId="401" xfId="0" applyFont="1" applyBorder="1" applyAlignment="1">
      <alignment vertical="center"/>
    </xf>
    <xf numFmtId="0" fontId="1" fillId="0" borderId="402" xfId="0" applyFont="1" applyBorder="1" applyAlignment="1">
      <alignment vertical="center"/>
    </xf>
    <xf numFmtId="0" fontId="1" fillId="0" borderId="403" xfId="0" applyFont="1" applyBorder="1" applyAlignment="1">
      <alignment vertical="center"/>
    </xf>
    <xf numFmtId="0" fontId="1" fillId="0" borderId="404" xfId="0" applyFont="1" applyBorder="1" applyAlignment="1">
      <alignment vertical="center"/>
    </xf>
    <xf numFmtId="0" fontId="1" fillId="0" borderId="405" xfId="0" applyFont="1" applyBorder="1" applyAlignment="1">
      <alignment vertical="center"/>
    </xf>
    <xf numFmtId="0" fontId="1" fillId="0" borderId="406" xfId="0" applyFont="1" applyBorder="1" applyAlignment="1">
      <alignment vertical="center"/>
    </xf>
    <xf numFmtId="0" fontId="1" fillId="0" borderId="407" xfId="0" applyFont="1" applyBorder="1" applyAlignment="1">
      <alignment vertical="center"/>
    </xf>
    <xf numFmtId="0" fontId="1" fillId="0" borderId="408" xfId="0" applyFont="1" applyBorder="1" applyAlignment="1">
      <alignment vertical="center"/>
    </xf>
    <xf numFmtId="0" fontId="1" fillId="0" borderId="409" xfId="0" applyFont="1" applyBorder="1" applyAlignment="1">
      <alignment vertical="center"/>
    </xf>
    <xf numFmtId="0" fontId="1" fillId="0" borderId="410" xfId="0" applyFont="1" applyBorder="1" applyAlignment="1">
      <alignment vertical="center"/>
    </xf>
    <xf numFmtId="0" fontId="1" fillId="0" borderId="411" xfId="0" applyFont="1" applyBorder="1" applyAlignment="1">
      <alignment vertical="center"/>
    </xf>
    <xf numFmtId="0" fontId="1" fillId="0" borderId="412" xfId="0" applyFont="1" applyBorder="1" applyAlignment="1">
      <alignment vertical="center"/>
    </xf>
    <xf numFmtId="0" fontId="1" fillId="0" borderId="413" xfId="0" applyFont="1" applyBorder="1" applyAlignment="1">
      <alignment vertical="center"/>
    </xf>
    <xf numFmtId="0" fontId="1" fillId="0" borderId="414" xfId="0" applyFont="1" applyBorder="1" applyAlignment="1">
      <alignment vertical="center"/>
    </xf>
    <xf numFmtId="0" fontId="1" fillId="0" borderId="415" xfId="0" applyFont="1" applyBorder="1" applyAlignment="1">
      <alignment vertical="center"/>
    </xf>
    <xf numFmtId="0" fontId="1" fillId="0" borderId="416" xfId="0" applyFont="1" applyBorder="1" applyAlignment="1">
      <alignment vertical="center"/>
    </xf>
    <xf numFmtId="0" fontId="1" fillId="0" borderId="417" xfId="0" applyFont="1" applyBorder="1" applyAlignment="1">
      <alignment vertical="center"/>
    </xf>
    <xf numFmtId="0" fontId="1" fillId="0" borderId="418" xfId="0" applyFont="1" applyBorder="1" applyAlignment="1">
      <alignment vertical="center"/>
    </xf>
    <xf numFmtId="0" fontId="1" fillId="0" borderId="419" xfId="0" applyFont="1" applyBorder="1" applyAlignment="1">
      <alignment vertical="center"/>
    </xf>
    <xf numFmtId="0" fontId="1" fillId="0" borderId="420" xfId="0" applyFont="1" applyBorder="1" applyAlignment="1">
      <alignment vertical="center"/>
    </xf>
    <xf numFmtId="0" fontId="1" fillId="0" borderId="421" xfId="0" applyFont="1" applyBorder="1" applyAlignment="1">
      <alignment vertical="center"/>
    </xf>
    <xf numFmtId="0" fontId="1" fillId="0" borderId="422" xfId="0" applyFont="1" applyBorder="1" applyAlignment="1">
      <alignment vertical="center"/>
    </xf>
    <xf numFmtId="0" fontId="1" fillId="0" borderId="423" xfId="0" applyFont="1" applyBorder="1" applyAlignment="1">
      <alignment vertical="center"/>
    </xf>
    <xf numFmtId="0" fontId="1" fillId="0" borderId="424" xfId="0" applyFont="1" applyBorder="1" applyAlignment="1">
      <alignment vertical="center"/>
    </xf>
    <xf numFmtId="0" fontId="1" fillId="0" borderId="425" xfId="0" applyFont="1" applyBorder="1" applyAlignment="1">
      <alignment vertical="center"/>
    </xf>
    <xf numFmtId="0" fontId="1" fillId="0" borderId="426" xfId="0" applyFont="1" applyBorder="1" applyAlignment="1">
      <alignment vertical="center"/>
    </xf>
    <xf numFmtId="0" fontId="1" fillId="0" borderId="427" xfId="0" applyFont="1" applyBorder="1" applyAlignment="1">
      <alignment vertical="center"/>
    </xf>
    <xf numFmtId="0" fontId="1" fillId="0" borderId="428" xfId="0" applyFont="1" applyBorder="1" applyAlignment="1">
      <alignment vertical="center"/>
    </xf>
    <xf numFmtId="0" fontId="1" fillId="0" borderId="429" xfId="0" applyFont="1" applyBorder="1" applyAlignment="1">
      <alignment vertical="center"/>
    </xf>
    <xf numFmtId="0" fontId="1" fillId="0" borderId="430" xfId="0" applyFont="1" applyBorder="1" applyAlignment="1">
      <alignment vertical="center"/>
    </xf>
    <xf numFmtId="0" fontId="1" fillId="0" borderId="431" xfId="0" applyFont="1" applyBorder="1" applyAlignment="1">
      <alignment vertical="center"/>
    </xf>
    <xf numFmtId="0" fontId="1" fillId="0" borderId="432" xfId="0" applyFont="1" applyBorder="1" applyAlignment="1">
      <alignment vertical="center"/>
    </xf>
    <xf numFmtId="0" fontId="1" fillId="0" borderId="433" xfId="0" applyFont="1" applyBorder="1" applyAlignment="1">
      <alignment vertical="center"/>
    </xf>
    <xf numFmtId="0" fontId="1" fillId="0" borderId="434" xfId="0" applyFont="1" applyBorder="1" applyAlignment="1">
      <alignment vertical="center"/>
    </xf>
    <xf numFmtId="0" fontId="1" fillId="0" borderId="435" xfId="0" applyFont="1" applyBorder="1" applyAlignment="1">
      <alignment vertical="center"/>
    </xf>
    <xf numFmtId="0" fontId="1" fillId="0" borderId="436" xfId="0" applyFont="1" applyBorder="1" applyAlignment="1">
      <alignment vertical="center"/>
    </xf>
    <xf numFmtId="0" fontId="1" fillId="0" borderId="437" xfId="0" applyFont="1" applyBorder="1" applyAlignment="1">
      <alignment vertical="center"/>
    </xf>
    <xf numFmtId="0" fontId="1" fillId="0" borderId="438" xfId="0" applyFont="1" applyBorder="1" applyAlignment="1">
      <alignment vertical="center"/>
    </xf>
    <xf numFmtId="0" fontId="1" fillId="0" borderId="439" xfId="0" applyFont="1" applyBorder="1" applyAlignment="1">
      <alignment vertical="center"/>
    </xf>
    <xf numFmtId="0" fontId="1" fillId="0" borderId="440" xfId="0" applyFont="1" applyBorder="1" applyAlignment="1">
      <alignment vertical="center"/>
    </xf>
    <xf numFmtId="0" fontId="1" fillId="0" borderId="441" xfId="0" applyFont="1" applyBorder="1" applyAlignment="1">
      <alignment vertical="center"/>
    </xf>
    <xf numFmtId="0" fontId="1" fillId="0" borderId="442" xfId="0" applyFont="1" applyBorder="1" applyAlignment="1">
      <alignment vertical="center"/>
    </xf>
    <xf numFmtId="0" fontId="1" fillId="0" borderId="443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443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3" fillId="0" borderId="443" xfId="0" applyFont="1" applyBorder="1" applyAlignment="1">
      <alignment horizontal="left"/>
    </xf>
    <xf numFmtId="0" fontId="1" fillId="0" borderId="443" xfId="0" applyFont="1" applyBorder="1" applyAlignment="1">
      <alignment horizontal="left" vertical="top"/>
    </xf>
    <xf numFmtId="0" fontId="0" fillId="0" borderId="0" xfId="0" applyNumberFormat="1"/>
    <xf numFmtId="0" fontId="4" fillId="0" borderId="0" xfId="0" applyFont="1"/>
    <xf numFmtId="0" fontId="4" fillId="0" borderId="445" xfId="0" applyFont="1" applyBorder="1"/>
    <xf numFmtId="9" fontId="4" fillId="0" borderId="445" xfId="3" applyFont="1" applyBorder="1"/>
    <xf numFmtId="9" fontId="4" fillId="0" borderId="446" xfId="3" applyFont="1" applyBorder="1"/>
    <xf numFmtId="165" fontId="4" fillId="0" borderId="445" xfId="1" applyNumberFormat="1" applyFont="1" applyBorder="1"/>
    <xf numFmtId="164" fontId="4" fillId="0" borderId="445" xfId="0" applyNumberFormat="1" applyFont="1" applyBorder="1"/>
    <xf numFmtId="164" fontId="7" fillId="0" borderId="445" xfId="3" applyNumberFormat="1" applyFont="1" applyBorder="1"/>
    <xf numFmtId="9" fontId="4" fillId="0" borderId="446" xfId="0" applyNumberFormat="1" applyFont="1" applyBorder="1"/>
    <xf numFmtId="164" fontId="7" fillId="0" borderId="445" xfId="0" applyNumberFormat="1" applyFont="1" applyBorder="1"/>
    <xf numFmtId="9" fontId="4" fillId="3" borderId="445" xfId="3" applyFont="1" applyFill="1" applyBorder="1"/>
    <xf numFmtId="165" fontId="4" fillId="3" borderId="445" xfId="1" applyNumberFormat="1" applyFont="1" applyFill="1" applyBorder="1"/>
    <xf numFmtId="164" fontId="4" fillId="3" borderId="445" xfId="3" applyNumberFormat="1" applyFont="1" applyFill="1" applyBorder="1"/>
    <xf numFmtId="164" fontId="4" fillId="3" borderId="446" xfId="3" applyNumberFormat="1" applyFont="1" applyFill="1" applyBorder="1"/>
    <xf numFmtId="6" fontId="7" fillId="0" borderId="446" xfId="3" applyNumberFormat="1" applyFont="1" applyBorder="1"/>
    <xf numFmtId="9" fontId="4" fillId="3" borderId="446" xfId="3" applyFont="1" applyFill="1" applyBorder="1"/>
    <xf numFmtId="164" fontId="4" fillId="0" borderId="446" xfId="3" applyNumberFormat="1" applyFont="1" applyBorder="1"/>
    <xf numFmtId="166" fontId="4" fillId="0" borderId="445" xfId="2" applyNumberFormat="1" applyFont="1" applyBorder="1"/>
    <xf numFmtId="0" fontId="5" fillId="0" borderId="444" xfId="0" applyFont="1" applyBorder="1"/>
    <xf numFmtId="0" fontId="5" fillId="2" borderId="447" xfId="0" applyFont="1" applyFill="1" applyBorder="1" applyAlignment="1">
      <alignment horizontal="center"/>
    </xf>
    <xf numFmtId="0" fontId="5" fillId="2" borderId="448" xfId="0" applyFont="1" applyFill="1" applyBorder="1" applyAlignment="1">
      <alignment horizontal="center"/>
    </xf>
    <xf numFmtId="0" fontId="4" fillId="0" borderId="445" xfId="0" applyFont="1" applyBorder="1" applyAlignment="1">
      <alignment horizontal="left" indent="1"/>
    </xf>
    <xf numFmtId="0" fontId="4" fillId="0" borderId="446" xfId="0" applyFont="1" applyBorder="1" applyAlignment="1">
      <alignment horizontal="left" indent="1"/>
    </xf>
    <xf numFmtId="0" fontId="4" fillId="0" borderId="446" xfId="0" applyFont="1" applyBorder="1"/>
    <xf numFmtId="0" fontId="6" fillId="0" borderId="445" xfId="0" applyFont="1" applyBorder="1" applyAlignment="1">
      <alignment horizontal="left" indent="2"/>
    </xf>
    <xf numFmtId="0" fontId="6" fillId="0" borderId="446" xfId="0" applyFont="1" applyBorder="1" applyAlignment="1">
      <alignment horizontal="left" indent="2"/>
    </xf>
    <xf numFmtId="0" fontId="8" fillId="4" borderId="450" xfId="0" applyFont="1" applyFill="1" applyBorder="1" applyAlignment="1">
      <alignment horizontal="centerContinuous"/>
    </xf>
    <xf numFmtId="0" fontId="4" fillId="4" borderId="449" xfId="0" applyFont="1" applyFill="1" applyBorder="1" applyAlignment="1">
      <alignment horizontal="centerContinuous"/>
    </xf>
    <xf numFmtId="0" fontId="5" fillId="0" borderId="451" xfId="0" applyFont="1" applyBorder="1" applyAlignment="1">
      <alignment horizontal="left"/>
    </xf>
    <xf numFmtId="165" fontId="4" fillId="0" borderId="445" xfId="1" applyNumberFormat="1" applyFont="1" applyFill="1" applyBorder="1"/>
    <xf numFmtId="165" fontId="5" fillId="3" borderId="451" xfId="1" applyNumberFormat="1" applyFont="1" applyFill="1" applyBorder="1"/>
    <xf numFmtId="165" fontId="5" fillId="0" borderId="451" xfId="1" applyNumberFormat="1" applyFont="1" applyBorder="1"/>
    <xf numFmtId="9" fontId="5" fillId="0" borderId="451" xfId="3" applyFont="1" applyBorder="1"/>
    <xf numFmtId="165" fontId="4" fillId="0" borderId="445" xfId="1" applyNumberFormat="1" applyFont="1" applyBorder="1" applyAlignment="1"/>
    <xf numFmtId="9" fontId="4" fillId="0" borderId="445" xfId="3" applyFont="1" applyBorder="1" applyAlignment="1"/>
    <xf numFmtId="166" fontId="4" fillId="0" borderId="445" xfId="2" applyNumberFormat="1" applyFont="1" applyBorder="1" applyAlignment="1"/>
    <xf numFmtId="164" fontId="4" fillId="0" borderId="446" xfId="3" applyNumberFormat="1" applyFont="1" applyBorder="1" applyAlignment="1"/>
    <xf numFmtId="165" fontId="5" fillId="0" borderId="451" xfId="1" applyNumberFormat="1" applyFont="1" applyBorder="1" applyAlignment="1"/>
    <xf numFmtId="164" fontId="12" fillId="0" borderId="445" xfId="0" applyNumberFormat="1" applyFont="1" applyBorder="1"/>
    <xf numFmtId="0" fontId="8" fillId="4" borderId="452" xfId="0" applyFont="1" applyFill="1" applyBorder="1" applyAlignment="1">
      <alignment horizontal="center"/>
    </xf>
    <xf numFmtId="0" fontId="8" fillId="4" borderId="453" xfId="0" applyFont="1" applyFill="1" applyBorder="1" applyAlignment="1">
      <alignment horizontal="center"/>
    </xf>
    <xf numFmtId="0" fontId="8" fillId="4" borderId="454" xfId="0" applyFont="1" applyFill="1" applyBorder="1" applyAlignment="1">
      <alignment horizontal="center"/>
    </xf>
    <xf numFmtId="0" fontId="4" fillId="0" borderId="455" xfId="0" applyFont="1" applyBorder="1"/>
    <xf numFmtId="0" fontId="4" fillId="0" borderId="456" xfId="0" applyFont="1" applyBorder="1"/>
    <xf numFmtId="0" fontId="4" fillId="3" borderId="456" xfId="0" applyFont="1" applyFill="1" applyBorder="1"/>
    <xf numFmtId="0" fontId="4" fillId="5" borderId="456" xfId="0" applyFont="1" applyFill="1" applyBorder="1"/>
    <xf numFmtId="0" fontId="4" fillId="0" borderId="457" xfId="0" applyFont="1" applyBorder="1"/>
    <xf numFmtId="0" fontId="4" fillId="0" borderId="458" xfId="0" applyFont="1" applyBorder="1"/>
    <xf numFmtId="0" fontId="4" fillId="0" borderId="459" xfId="0" applyFont="1" applyBorder="1"/>
    <xf numFmtId="0" fontId="4" fillId="3" borderId="459" xfId="0" applyFont="1" applyFill="1" applyBorder="1"/>
    <xf numFmtId="0" fontId="4" fillId="5" borderId="459" xfId="0" applyFont="1" applyFill="1" applyBorder="1"/>
    <xf numFmtId="0" fontId="4" fillId="0" borderId="460" xfId="0" applyFont="1" applyBorder="1"/>
    <xf numFmtId="0" fontId="4" fillId="0" borderId="461" xfId="0" applyFont="1" applyBorder="1"/>
    <xf numFmtId="0" fontId="4" fillId="0" borderId="462" xfId="0" applyFont="1" applyBorder="1"/>
    <xf numFmtId="0" fontId="4" fillId="3" borderId="462" xfId="0" applyFont="1" applyFill="1" applyBorder="1"/>
    <xf numFmtId="0" fontId="4" fillId="5" borderId="462" xfId="0" applyFont="1" applyFill="1" applyBorder="1"/>
    <xf numFmtId="0" fontId="4" fillId="0" borderId="463" xfId="0" applyFont="1" applyBorder="1"/>
    <xf numFmtId="0" fontId="5" fillId="0" borderId="464" xfId="0" applyFont="1" applyBorder="1"/>
    <xf numFmtId="0" fontId="5" fillId="0" borderId="465" xfId="0" applyFont="1" applyBorder="1"/>
    <xf numFmtId="0" fontId="5" fillId="3" borderId="465" xfId="0" applyFont="1" applyFill="1" applyBorder="1"/>
    <xf numFmtId="0" fontId="5" fillId="5" borderId="465" xfId="0" applyFont="1" applyFill="1" applyBorder="1"/>
    <xf numFmtId="0" fontId="5" fillId="0" borderId="466" xfId="0" applyFont="1" applyBorder="1"/>
    <xf numFmtId="0" fontId="5" fillId="0" borderId="461" xfId="0" applyFont="1" applyBorder="1"/>
    <xf numFmtId="0" fontId="5" fillId="0" borderId="462" xfId="0" applyFont="1" applyBorder="1"/>
    <xf numFmtId="0" fontId="5" fillId="3" borderId="462" xfId="0" applyFont="1" applyFill="1" applyBorder="1"/>
    <xf numFmtId="0" fontId="5" fillId="5" borderId="462" xfId="0" applyFont="1" applyFill="1" applyBorder="1"/>
    <xf numFmtId="0" fontId="5" fillId="0" borderId="462" xfId="0" applyFont="1" applyFill="1" applyBorder="1"/>
    <xf numFmtId="0" fontId="5" fillId="0" borderId="463" xfId="0" applyFont="1" applyFill="1" applyBorder="1"/>
    <xf numFmtId="164" fontId="4" fillId="6" borderId="445" xfId="3" applyNumberFormat="1" applyFont="1" applyFill="1" applyBorder="1"/>
    <xf numFmtId="165" fontId="4" fillId="6" borderId="445" xfId="1" applyNumberFormat="1" applyFont="1" applyFill="1" applyBorder="1"/>
    <xf numFmtId="166" fontId="4" fillId="6" borderId="446" xfId="2" applyNumberFormat="1" applyFont="1" applyFill="1" applyBorder="1"/>
    <xf numFmtId="9" fontId="4" fillId="6" borderId="445" xfId="3" applyFont="1" applyFill="1" applyBorder="1"/>
    <xf numFmtId="166" fontId="4" fillId="6" borderId="445" xfId="2" applyNumberFormat="1" applyFont="1" applyFill="1" applyBorder="1"/>
    <xf numFmtId="164" fontId="4" fillId="6" borderId="446" xfId="3" applyNumberFormat="1" applyFont="1" applyFill="1" applyBorder="1"/>
    <xf numFmtId="165" fontId="5" fillId="6" borderId="451" xfId="1" applyNumberFormat="1" applyFont="1" applyFill="1" applyBorder="1"/>
    <xf numFmtId="165" fontId="13" fillId="6" borderId="445" xfId="1" applyNumberFormat="1" applyFont="1" applyFill="1" applyBorder="1"/>
    <xf numFmtId="165" fontId="13" fillId="0" borderId="445" xfId="1" applyNumberFormat="1" applyFont="1" applyBorder="1"/>
    <xf numFmtId="165" fontId="4" fillId="3" borderId="445" xfId="1" applyNumberFormat="1" applyFont="1" applyFill="1" applyBorder="1" applyAlignment="1">
      <alignment horizontal="right"/>
    </xf>
    <xf numFmtId="165" fontId="4" fillId="6" borderId="445" xfId="1" applyNumberFormat="1" applyFont="1" applyFill="1" applyBorder="1" applyAlignment="1">
      <alignment horizontal="right"/>
    </xf>
    <xf numFmtId="165" fontId="4" fillId="0" borderId="445" xfId="1" applyNumberFormat="1" applyFont="1" applyBorder="1" applyAlignment="1">
      <alignment horizontal="right"/>
    </xf>
    <xf numFmtId="0" fontId="8" fillId="4" borderId="467" xfId="0" applyFont="1" applyFill="1" applyBorder="1" applyAlignment="1">
      <alignment horizontal="center"/>
    </xf>
    <xf numFmtId="0" fontId="4" fillId="0" borderId="468" xfId="0" applyFont="1" applyBorder="1"/>
    <xf numFmtId="0" fontId="5" fillId="0" borderId="469" xfId="0" applyFont="1" applyBorder="1"/>
    <xf numFmtId="165" fontId="4" fillId="3" borderId="446" xfId="1" applyNumberFormat="1" applyFont="1" applyFill="1" applyBorder="1"/>
    <xf numFmtId="165" fontId="4" fillId="6" borderId="446" xfId="1" applyNumberFormat="1" applyFont="1" applyFill="1" applyBorder="1"/>
    <xf numFmtId="165" fontId="4" fillId="0" borderId="446" xfId="1" applyNumberFormat="1" applyFont="1" applyBorder="1"/>
    <xf numFmtId="165" fontId="4" fillId="0" borderId="446" xfId="1" applyNumberFormat="1" applyFont="1" applyBorder="1" applyAlignment="1"/>
    <xf numFmtId="9" fontId="4" fillId="6" borderId="446" xfId="3" applyFont="1" applyFill="1" applyBorder="1"/>
    <xf numFmtId="166" fontId="4" fillId="0" borderId="446" xfId="2" applyNumberFormat="1" applyFont="1" applyBorder="1"/>
    <xf numFmtId="0" fontId="8" fillId="7" borderId="470" xfId="0" applyFont="1" applyFill="1" applyBorder="1" applyAlignment="1">
      <alignment horizontal="center"/>
    </xf>
    <xf numFmtId="0" fontId="8" fillId="7" borderId="471" xfId="0" applyFont="1" applyFill="1" applyBorder="1" applyAlignment="1">
      <alignment horizontal="center"/>
    </xf>
    <xf numFmtId="0" fontId="8" fillId="7" borderId="472" xfId="0" applyFont="1" applyFill="1" applyBorder="1" applyAlignment="1">
      <alignment horizontal="center"/>
    </xf>
    <xf numFmtId="0" fontId="4" fillId="0" borderId="473" xfId="0" applyFont="1" applyBorder="1"/>
    <xf numFmtId="165" fontId="4" fillId="0" borderId="474" xfId="0" applyNumberFormat="1" applyFont="1" applyBorder="1"/>
    <xf numFmtId="9" fontId="4" fillId="0" borderId="474" xfId="0" applyNumberFormat="1" applyFont="1" applyBorder="1"/>
    <xf numFmtId="0" fontId="4" fillId="0" borderId="475" xfId="0" applyFont="1" applyBorder="1"/>
    <xf numFmtId="0" fontId="4" fillId="0" borderId="476" xfId="0" applyFont="1" applyBorder="1"/>
    <xf numFmtId="165" fontId="4" fillId="0" borderId="477" xfId="0" applyNumberFormat="1" applyFont="1" applyBorder="1"/>
    <xf numFmtId="9" fontId="4" fillId="0" borderId="477" xfId="3" applyFont="1" applyBorder="1"/>
    <xf numFmtId="0" fontId="4" fillId="0" borderId="478" xfId="0" applyFont="1" applyBorder="1"/>
    <xf numFmtId="166" fontId="4" fillId="0" borderId="478" xfId="2" applyNumberFormat="1" applyFont="1" applyBorder="1"/>
    <xf numFmtId="165" fontId="4" fillId="0" borderId="480" xfId="0" applyNumberFormat="1" applyFont="1" applyBorder="1"/>
    <xf numFmtId="0" fontId="4" fillId="0" borderId="480" xfId="0" applyFont="1" applyBorder="1"/>
    <xf numFmtId="0" fontId="4" fillId="0" borderId="481" xfId="0" applyFont="1" applyBorder="1"/>
    <xf numFmtId="0" fontId="5" fillId="0" borderId="482" xfId="0" applyFont="1" applyBorder="1"/>
    <xf numFmtId="165" fontId="5" fillId="0" borderId="483" xfId="0" applyNumberFormat="1" applyFont="1" applyBorder="1"/>
    <xf numFmtId="9" fontId="5" fillId="0" borderId="483" xfId="3" applyFont="1" applyBorder="1"/>
    <xf numFmtId="166" fontId="5" fillId="0" borderId="484" xfId="0" applyNumberFormat="1" applyFont="1" applyBorder="1"/>
    <xf numFmtId="0" fontId="4" fillId="0" borderId="476" xfId="0" applyFont="1" applyBorder="1" applyAlignment="1">
      <alignment horizontal="left"/>
    </xf>
    <xf numFmtId="0" fontId="4" fillId="0" borderId="479" xfId="0" applyFont="1" applyBorder="1" applyAlignment="1">
      <alignment horizontal="left"/>
    </xf>
    <xf numFmtId="165" fontId="13" fillId="0" borderId="477" xfId="0" applyNumberFormat="1" applyFont="1" applyBorder="1"/>
    <xf numFmtId="165" fontId="4" fillId="0" borderId="0" xfId="0" applyNumberFormat="1" applyFont="1"/>
    <xf numFmtId="0" fontId="8" fillId="7" borderId="485" xfId="0" applyFont="1" applyFill="1" applyBorder="1" applyAlignment="1">
      <alignment horizontal="center"/>
    </xf>
    <xf numFmtId="0" fontId="4" fillId="0" borderId="474" xfId="0" applyFont="1" applyBorder="1"/>
    <xf numFmtId="0" fontId="4" fillId="0" borderId="477" xfId="0" applyFont="1" applyBorder="1"/>
    <xf numFmtId="166" fontId="4" fillId="0" borderId="477" xfId="2" applyNumberFormat="1" applyFont="1" applyBorder="1"/>
    <xf numFmtId="166" fontId="5" fillId="0" borderId="483" xfId="0" applyNumberFormat="1" applyFont="1" applyBorder="1"/>
    <xf numFmtId="0" fontId="8" fillId="7" borderId="472" xfId="0" applyFont="1" applyFill="1" applyBorder="1" applyAlignment="1">
      <alignment horizontal="left"/>
    </xf>
    <xf numFmtId="0" fontId="4" fillId="0" borderId="475" xfId="0" applyFont="1" applyBorder="1" applyAlignment="1">
      <alignment horizontal="left"/>
    </xf>
    <xf numFmtId="0" fontId="4" fillId="0" borderId="478" xfId="0" applyFont="1" applyBorder="1" applyAlignment="1">
      <alignment horizontal="left"/>
    </xf>
    <xf numFmtId="166" fontId="5" fillId="0" borderId="484" xfId="0" applyNumberFormat="1" applyFont="1" applyBorder="1" applyAlignment="1">
      <alignment horizontal="left"/>
    </xf>
    <xf numFmtId="166" fontId="4" fillId="0" borderId="478" xfId="2" applyNumberFormat="1" applyFont="1" applyBorder="1" applyAlignment="1">
      <alignment horizontal="left" wrapText="1"/>
    </xf>
    <xf numFmtId="0" fontId="8" fillId="4" borderId="486" xfId="0" applyFont="1" applyFill="1" applyBorder="1"/>
  </cellXfs>
  <cellStyles count="4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Percent" xfId="3" builtinId="5"/>
  </cellStyles>
  <dxfs count="0"/>
  <tableStyles count="0" defaultTableStyle="TableStyleMedium9" defaultPivotStyle="PivotStyleMedium7"/>
  <colors>
    <mruColors>
      <color rgb="FFF4F3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220.6882974537" createdVersion="4" refreshedVersion="4" minRefreshableVersion="3" recordCount="441">
  <cacheSource type="worksheet">
    <worksheetSource ref="A1:G442" sheet="Raw Enrollment Data"/>
  </cacheSource>
  <cacheFields count="7">
    <cacheField name="Year" numFmtId="0">
      <sharedItems count="3">
        <s v="2013"/>
        <s v="2014"/>
        <s v="2015"/>
      </sharedItems>
    </cacheField>
    <cacheField name="Org Code" numFmtId="0">
      <sharedItems count="147">
        <s v="00350001"/>
        <s v="00350003"/>
        <s v="00350004"/>
        <s v="00350006"/>
        <s v="00350008"/>
        <s v="00350009"/>
        <s v="00350010"/>
        <s v="00350012"/>
        <s v="00350013"/>
        <s v="00350014"/>
        <s v="00350015"/>
        <s v="00350020"/>
        <s v="00350021"/>
        <s v="00350036"/>
        <s v="00350052"/>
        <s v="00350054"/>
        <s v="00350062"/>
        <s v="00350066"/>
        <s v="00350072"/>
        <s v="00350074"/>
        <s v="00350077"/>
        <s v="00350080"/>
        <s v="00350088"/>
        <s v="00350094"/>
        <s v="00350096"/>
        <s v="00350100"/>
        <s v="00350116"/>
        <s v="00350122"/>
        <s v="00350135"/>
        <s v="00350138"/>
        <s v="00350141"/>
        <s v="00350146"/>
        <s v="00350153"/>
        <s v="00350154"/>
        <s v="00350156"/>
        <s v="00350166"/>
        <s v="00350167"/>
        <s v="00350172"/>
        <s v="00350179"/>
        <s v="00350180"/>
        <s v="00350181"/>
        <s v="00350182"/>
        <s v="00350183"/>
        <s v="00350184"/>
        <s v="00350190"/>
        <s v="00350200"/>
        <s v="00350215"/>
        <s v="00350226"/>
        <s v="00350227"/>
        <s v="00350229"/>
        <s v="00350231"/>
        <s v="00350237"/>
        <s v="00350240"/>
        <s v="00350243"/>
        <s v="00350255"/>
        <s v="00350257"/>
        <s v="00350258"/>
        <s v="00350262"/>
        <s v="00350264"/>
        <s v="00350266"/>
        <s v="00350268"/>
        <s v="00350278"/>
        <s v="00350286"/>
        <s v="00350298"/>
        <s v="00350302"/>
        <s v="00350304"/>
        <s v="00350308"/>
        <s v="00350326"/>
        <s v="00350328"/>
        <s v="00350346"/>
        <s v="00350360"/>
        <s v="00350363"/>
        <s v="00350366"/>
        <s v="00350370"/>
        <s v="00350374"/>
        <s v="00350375"/>
        <s v="00350376"/>
        <s v="00350377"/>
        <s v="00350378"/>
        <s v="00350380"/>
        <s v="00350382"/>
        <s v="00350383"/>
        <s v="00350390"/>
        <s v="00350413"/>
        <s v="00350426"/>
        <s v="00350430"/>
        <s v="00350445"/>
        <s v="00350470"/>
        <s v="00350485"/>
        <s v="00350505"/>
        <s v="00350507"/>
        <s v="00350515"/>
        <s v="00350518"/>
        <s v="00350522"/>
        <s v="00350525"/>
        <s v="00350530"/>
        <s v="00350535"/>
        <s v="00350537"/>
        <s v="00350540"/>
        <s v="00350541"/>
        <s v="00350542"/>
        <s v="00350543"/>
        <s v="00350545"/>
        <s v="00350546"/>
        <s v="00350548"/>
        <s v="00350549"/>
        <s v="00350558"/>
        <s v="00350560"/>
        <s v="00350565"/>
        <s v="00350575"/>
        <s v="00350579"/>
        <s v="00350581"/>
        <s v="00350651"/>
        <s v="00350655"/>
        <s v="00350656"/>
        <s v="00350657"/>
        <s v="00350658"/>
        <s v="00350690"/>
        <s v="00350691"/>
        <s v="00350750"/>
        <s v="04070405"/>
        <s v="04100205"/>
        <s v="04110305"/>
        <s v="04120530"/>
        <s v="04160305"/>
        <s v="04170205"/>
        <s v="04190305"/>
        <s v="04240505"/>
        <s v="04280305"/>
        <s v="04370505"/>
        <s v="04380505"/>
        <s v="04390050"/>
        <s v="04430205"/>
        <s v="04440205"/>
        <s v="04490305"/>
        <s v="04520505"/>
        <s v="04570205"/>
        <s v="04590305"/>
        <s v="04630205"/>
        <s v="04650105"/>
        <s v="04690505"/>
        <s v="04750505"/>
        <s v="04800405"/>
        <s v="04810550"/>
        <s v="04840505"/>
        <s v="35040505"/>
        <s v="35050405"/>
      </sharedItems>
    </cacheField>
    <cacheField name="City" numFmtId="0">
      <sharedItems count="13">
        <s v="Dorchester"/>
        <s v="Brighton"/>
        <s v="Jamaica Plain"/>
        <s v="Mattapan"/>
        <s v="East Boston"/>
        <s v="Roxbury"/>
        <s v="Allston"/>
        <s v="West Roxbury"/>
        <s v="Boston"/>
        <s v="Roslindale"/>
        <s v="Hyde Park"/>
        <s v="South Boston"/>
        <s v="Charlestown"/>
      </sharedItems>
    </cacheField>
    <cacheField name="Org Name" numFmtId="0">
      <sharedItems count="147">
        <s v="Lee Academy"/>
        <s v="Baldwin Early Learning Center"/>
        <s v="Lyon K-8"/>
        <s v="ELC - West Zone"/>
        <s v="Dr. Catherine Ellison-Rosa Parks Early Ed School"/>
        <s v="East Boston Early Childhood Center"/>
        <s v="Haynes Early Education Center"/>
        <s v="Boston Teachers Union School"/>
        <s v="Jackson Mann"/>
        <s v="Pauline Agassiz Shaw Elementary School"/>
        <s v="Higginson"/>
        <s v="Curley K-8 School"/>
        <s v="Beethoven"/>
        <s v="Carter Developmental Center"/>
        <s v="Charles Sumner"/>
        <s v="Charles H Taylor"/>
        <s v="Curtis Guild"/>
        <s v="Dante Alighieri Montessori School"/>
        <s v="David A Ellis"/>
        <s v="Dearborn"/>
        <s v="Dennis C Haley"/>
        <s v="Donald Mckay"/>
        <s v="Edward Everett"/>
        <s v="Elihu Greenwood Leadership Academy"/>
        <s v="Eliot Elementary"/>
        <s v="Ellis Mendell"/>
        <s v="Franklin D Roosevelt"/>
        <s v="George H Conley"/>
        <s v="Henry Grew"/>
        <s v="O W Holmes"/>
        <s v="Hugh Roe O'Donnell"/>
        <s v="James Condon Elementary"/>
        <s v="James W Hennigan"/>
        <s v="James J Chittick"/>
        <s v="James Otis"/>
        <s v="John F Kennedy"/>
        <s v="UP Academy Holland"/>
        <s v="John D Philbrick"/>
        <s v="John W McCormack"/>
        <s v="John Winthrop"/>
        <s v="Joseph P Tynan"/>
        <s v="Joseph J Hurley"/>
        <s v="Joseph Lee"/>
        <s v="Joseph P Manning"/>
        <s v="Joyce Kilmer"/>
        <s v="Harvard-Kent"/>
        <s v="Manassah E Bradley"/>
        <s v="Mattahunt"/>
        <s v="Mather"/>
        <s v="Maurice J Tobin"/>
        <s v="Michael J Perkins"/>
        <s v="Mozart"/>
        <s v="Richard J Murphy"/>
        <s v="Nathan Hale"/>
        <s v="Oliver Hazard Perry"/>
        <s v="Orchard Gardens"/>
        <s v="William H Ohrenberger"/>
        <s v="Lyndon"/>
        <s v="Patrick J Kennedy"/>
        <s v="Dr. William Henderson Lower"/>
        <s v="Paul A Dever"/>
        <s v="Phineas Bates"/>
        <s v="Josiah Quincy"/>
        <s v="Roger Clap"/>
        <s v="Samuel Adams"/>
        <s v="Samuel W Mason"/>
        <s v="Sarah Greenwood"/>
        <s v="Gardner Pilot Academy"/>
        <s v="Thomas J Kenny"/>
        <s v="Warren-Prescott"/>
        <s v="William Ellery Channing"/>
        <s v="William McKinley"/>
        <s v="William E Russell"/>
        <s v="William Monroe Trotter"/>
        <s v="Winship Elementary"/>
        <s v="Edison K-8"/>
        <s v="King K-8"/>
        <s v="Higginson/Lewis K-8"/>
        <s v="Mildred Avenue K-8"/>
        <s v="Young Achievers"/>
        <s v="Mission Hill School"/>
        <s v="Lilla G. Frederick Middle School"/>
        <s v="Blackstone"/>
        <s v="Boston Middle School Academy"/>
        <s v="Dr. William Henderson Upper"/>
        <s v="Clarence R Edwards Middle"/>
        <s v="Washington Irving Middle"/>
        <s v="Wm B Rogers Middle"/>
        <s v="James P Timilty Middle"/>
        <s v="Brighton High"/>
        <s v="Boston International High School"/>
        <s v="Charlestown High"/>
        <s v="Community Academy"/>
        <s v="Excel High School"/>
        <s v="Jeremiah E Burke High"/>
        <s v="East Boston High"/>
        <s v="The English High"/>
        <s v="Madison Park High"/>
        <s v="Fenway High School"/>
        <s v="Another Course To College"/>
        <s v="New Mission High School"/>
        <s v="Greater Egleston Community High School"/>
        <s v="Boston Latin Academy"/>
        <s v="Boston Arts Academy"/>
        <s v="Boston Adult Academy"/>
        <s v="Margarita Muniz Academy"/>
        <s v="Boston Community Leadership Academy"/>
        <s v="Boston Latin"/>
        <s v="Quincy Upper School"/>
        <s v="O'Bryant School Math/Science"/>
        <s v="Urban Science Academy"/>
        <s v="Community Academy of Science and Health"/>
        <s v="Dorchester Academy"/>
        <s v="Lyon Upper 9-12"/>
        <s v="Mario Umana Academy"/>
        <s v="TechBoston Academy"/>
        <s v="West Roxbury Academy"/>
        <s v="Snowden International School at Copley"/>
        <s v="Rafael Hernandez"/>
        <s v="Horace Mann School for the Deaf"/>
        <s v="Dudley Street Neighborhood Charter School"/>
        <s v="Excel Academy Charter School"/>
        <s v="Boston Green Academy Horace Mann Charter School"/>
        <s v="Academy Of the Pacific Rim Charter Public School"/>
        <s v="Boston Preparatory Charter Public School"/>
        <s v="Bridge Boston Charter School"/>
        <s v="Helen Y. Davis Leadership Academy Charter Public School"/>
        <s v="Boston Day and Evening Academy Charter School"/>
        <s v="Brooke Charter School Roslindale"/>
        <s v="City on a Hill Charter Public School Circuit Street"/>
        <s v="Codman Academy Charter Public School"/>
        <s v="Conservatory Lab Charter School"/>
        <s v="Brooke Charter School Mattapan"/>
        <s v="Neighborhood House Charter School"/>
        <s v="Boston Collegiate Charter School"/>
        <s v="Edward M. Kennedy Academy for Health Careers"/>
        <s v="Brooke Charter School East Boston"/>
        <s v="Excel Academy Charter School - Boston II"/>
        <s v="KIPP Academy Boston Charter School"/>
        <s v="MATCH Community Day Charter Public School"/>
        <s v="MATCH Charter Public School"/>
        <s v="Dorchester Collegiate Academy Charter"/>
        <s v="UP Academy Charter School of Boston"/>
        <s v="Boston Renaissance Charter Public School"/>
        <s v="Roxbury Preparatory Charter School"/>
        <s v="City on a Hill Charter Public School Dudley Square"/>
        <s v="UP Academy Charter School of Dorchester"/>
      </sharedItems>
    </cacheField>
    <cacheField name="Org Type" numFmtId="0">
      <sharedItems count="6">
        <s v="Pilot"/>
        <s v="Traditional"/>
        <s v="Innovation"/>
        <s v="Exam"/>
        <s v="Horace Mann"/>
        <s v="Commonwealth"/>
      </sharedItems>
    </cacheField>
    <cacheField name="Revised Org Type" numFmtId="0">
      <sharedItems count="3">
        <s v="District"/>
        <s v="Horace Mann"/>
        <s v="Commonwealth"/>
      </sharedItems>
    </cacheField>
    <cacheField name="Student Count" numFmtId="0">
      <sharedItems containsString="0" containsBlank="1" containsNumber="1" containsInteger="1" minValue="8" maxValue="24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1">
  <r>
    <x v="0"/>
    <x v="0"/>
    <x v="0"/>
    <x v="0"/>
    <x v="0"/>
    <x v="0"/>
    <n v="180"/>
  </r>
  <r>
    <x v="0"/>
    <x v="1"/>
    <x v="1"/>
    <x v="1"/>
    <x v="0"/>
    <x v="0"/>
    <n v="185"/>
  </r>
  <r>
    <x v="0"/>
    <x v="2"/>
    <x v="1"/>
    <x v="2"/>
    <x v="1"/>
    <x v="0"/>
    <n v="146"/>
  </r>
  <r>
    <x v="0"/>
    <x v="3"/>
    <x v="2"/>
    <x v="3"/>
    <x v="1"/>
    <x v="0"/>
    <n v="99"/>
  </r>
  <r>
    <x v="0"/>
    <x v="4"/>
    <x v="3"/>
    <x v="4"/>
    <x v="1"/>
    <x v="0"/>
    <n v="210"/>
  </r>
  <r>
    <x v="0"/>
    <x v="5"/>
    <x v="4"/>
    <x v="5"/>
    <x v="1"/>
    <x v="0"/>
    <n v="200"/>
  </r>
  <r>
    <x v="0"/>
    <x v="6"/>
    <x v="5"/>
    <x v="6"/>
    <x v="1"/>
    <x v="0"/>
    <n v="200"/>
  </r>
  <r>
    <x v="0"/>
    <x v="7"/>
    <x v="2"/>
    <x v="7"/>
    <x v="0"/>
    <x v="0"/>
    <n v="319"/>
  </r>
  <r>
    <x v="0"/>
    <x v="8"/>
    <x v="6"/>
    <x v="8"/>
    <x v="1"/>
    <x v="0"/>
    <n v="717"/>
  </r>
  <r>
    <x v="0"/>
    <x v="9"/>
    <x v="0"/>
    <x v="9"/>
    <x v="1"/>
    <x v="0"/>
    <m/>
  </r>
  <r>
    <x v="0"/>
    <x v="10"/>
    <x v="5"/>
    <x v="10"/>
    <x v="1"/>
    <x v="0"/>
    <m/>
  </r>
  <r>
    <x v="0"/>
    <x v="11"/>
    <x v="2"/>
    <x v="11"/>
    <x v="1"/>
    <x v="0"/>
    <n v="822"/>
  </r>
  <r>
    <x v="0"/>
    <x v="12"/>
    <x v="7"/>
    <x v="12"/>
    <x v="1"/>
    <x v="0"/>
    <n v="310"/>
  </r>
  <r>
    <x v="0"/>
    <x v="13"/>
    <x v="8"/>
    <x v="13"/>
    <x v="1"/>
    <x v="0"/>
    <n v="24"/>
  </r>
  <r>
    <x v="0"/>
    <x v="14"/>
    <x v="9"/>
    <x v="14"/>
    <x v="1"/>
    <x v="0"/>
    <n v="529"/>
  </r>
  <r>
    <x v="0"/>
    <x v="15"/>
    <x v="3"/>
    <x v="15"/>
    <x v="1"/>
    <x v="0"/>
    <n v="535"/>
  </r>
  <r>
    <x v="0"/>
    <x v="16"/>
    <x v="4"/>
    <x v="16"/>
    <x v="1"/>
    <x v="0"/>
    <n v="306"/>
  </r>
  <r>
    <x v="0"/>
    <x v="17"/>
    <x v="4"/>
    <x v="17"/>
    <x v="2"/>
    <x v="0"/>
    <m/>
  </r>
  <r>
    <x v="0"/>
    <x v="18"/>
    <x v="5"/>
    <x v="18"/>
    <x v="1"/>
    <x v="0"/>
    <n v="396"/>
  </r>
  <r>
    <x v="0"/>
    <x v="19"/>
    <x v="0"/>
    <x v="19"/>
    <x v="1"/>
    <x v="0"/>
    <n v="242"/>
  </r>
  <r>
    <x v="0"/>
    <x v="20"/>
    <x v="9"/>
    <x v="20"/>
    <x v="0"/>
    <x v="0"/>
    <n v="304"/>
  </r>
  <r>
    <x v="0"/>
    <x v="21"/>
    <x v="4"/>
    <x v="21"/>
    <x v="1"/>
    <x v="0"/>
    <n v="681"/>
  </r>
  <r>
    <x v="0"/>
    <x v="22"/>
    <x v="0"/>
    <x v="22"/>
    <x v="1"/>
    <x v="0"/>
    <n v="281"/>
  </r>
  <r>
    <x v="0"/>
    <x v="23"/>
    <x v="10"/>
    <x v="23"/>
    <x v="1"/>
    <x v="0"/>
    <n v="390"/>
  </r>
  <r>
    <x v="0"/>
    <x v="24"/>
    <x v="8"/>
    <x v="24"/>
    <x v="2"/>
    <x v="0"/>
    <n v="351"/>
  </r>
  <r>
    <x v="0"/>
    <x v="25"/>
    <x v="5"/>
    <x v="25"/>
    <x v="1"/>
    <x v="0"/>
    <n v="231"/>
  </r>
  <r>
    <x v="0"/>
    <x v="26"/>
    <x v="10"/>
    <x v="26"/>
    <x v="1"/>
    <x v="0"/>
    <n v="453"/>
  </r>
  <r>
    <x v="0"/>
    <x v="27"/>
    <x v="9"/>
    <x v="27"/>
    <x v="1"/>
    <x v="0"/>
    <n v="182"/>
  </r>
  <r>
    <x v="0"/>
    <x v="28"/>
    <x v="10"/>
    <x v="28"/>
    <x v="1"/>
    <x v="0"/>
    <n v="266"/>
  </r>
  <r>
    <x v="0"/>
    <x v="29"/>
    <x v="0"/>
    <x v="29"/>
    <x v="1"/>
    <x v="0"/>
    <n v="318"/>
  </r>
  <r>
    <x v="0"/>
    <x v="30"/>
    <x v="4"/>
    <x v="30"/>
    <x v="1"/>
    <x v="0"/>
    <n v="294"/>
  </r>
  <r>
    <x v="0"/>
    <x v="31"/>
    <x v="11"/>
    <x v="31"/>
    <x v="1"/>
    <x v="0"/>
    <n v="799"/>
  </r>
  <r>
    <x v="0"/>
    <x v="32"/>
    <x v="2"/>
    <x v="32"/>
    <x v="1"/>
    <x v="0"/>
    <n v="584"/>
  </r>
  <r>
    <x v="0"/>
    <x v="33"/>
    <x v="3"/>
    <x v="33"/>
    <x v="1"/>
    <x v="0"/>
    <n v="319"/>
  </r>
  <r>
    <x v="0"/>
    <x v="34"/>
    <x v="4"/>
    <x v="34"/>
    <x v="1"/>
    <x v="0"/>
    <n v="383"/>
  </r>
  <r>
    <x v="0"/>
    <x v="35"/>
    <x v="2"/>
    <x v="35"/>
    <x v="1"/>
    <x v="0"/>
    <n v="410"/>
  </r>
  <r>
    <x v="0"/>
    <x v="36"/>
    <x v="0"/>
    <x v="36"/>
    <x v="1"/>
    <x v="0"/>
    <n v="758"/>
  </r>
  <r>
    <x v="0"/>
    <x v="37"/>
    <x v="9"/>
    <x v="37"/>
    <x v="1"/>
    <x v="0"/>
    <n v="153"/>
  </r>
  <r>
    <x v="0"/>
    <x v="38"/>
    <x v="0"/>
    <x v="38"/>
    <x v="1"/>
    <x v="0"/>
    <n v="682"/>
  </r>
  <r>
    <x v="0"/>
    <x v="39"/>
    <x v="0"/>
    <x v="39"/>
    <x v="1"/>
    <x v="0"/>
    <n v="381"/>
  </r>
  <r>
    <x v="0"/>
    <x v="40"/>
    <x v="11"/>
    <x v="40"/>
    <x v="1"/>
    <x v="0"/>
    <n v="387"/>
  </r>
  <r>
    <x v="0"/>
    <x v="41"/>
    <x v="8"/>
    <x v="41"/>
    <x v="1"/>
    <x v="0"/>
    <n v="334"/>
  </r>
  <r>
    <x v="0"/>
    <x v="42"/>
    <x v="0"/>
    <x v="42"/>
    <x v="1"/>
    <x v="0"/>
    <n v="425"/>
  </r>
  <r>
    <x v="0"/>
    <x v="43"/>
    <x v="2"/>
    <x v="43"/>
    <x v="1"/>
    <x v="0"/>
    <n v="159"/>
  </r>
  <r>
    <x v="0"/>
    <x v="44"/>
    <x v="7"/>
    <x v="44"/>
    <x v="1"/>
    <x v="0"/>
    <n v="442"/>
  </r>
  <r>
    <x v="0"/>
    <x v="45"/>
    <x v="12"/>
    <x v="45"/>
    <x v="1"/>
    <x v="0"/>
    <n v="541"/>
  </r>
  <r>
    <x v="0"/>
    <x v="46"/>
    <x v="4"/>
    <x v="46"/>
    <x v="1"/>
    <x v="0"/>
    <n v="269"/>
  </r>
  <r>
    <x v="0"/>
    <x v="47"/>
    <x v="3"/>
    <x v="47"/>
    <x v="1"/>
    <x v="0"/>
    <n v="634"/>
  </r>
  <r>
    <x v="0"/>
    <x v="48"/>
    <x v="0"/>
    <x v="48"/>
    <x v="1"/>
    <x v="0"/>
    <n v="598"/>
  </r>
  <r>
    <x v="0"/>
    <x v="49"/>
    <x v="5"/>
    <x v="49"/>
    <x v="1"/>
    <x v="0"/>
    <n v="434"/>
  </r>
  <r>
    <x v="0"/>
    <x v="50"/>
    <x v="11"/>
    <x v="50"/>
    <x v="1"/>
    <x v="0"/>
    <n v="275"/>
  </r>
  <r>
    <x v="0"/>
    <x v="51"/>
    <x v="9"/>
    <x v="51"/>
    <x v="1"/>
    <x v="0"/>
    <n v="164"/>
  </r>
  <r>
    <x v="0"/>
    <x v="52"/>
    <x v="0"/>
    <x v="52"/>
    <x v="1"/>
    <x v="0"/>
    <n v="900"/>
  </r>
  <r>
    <x v="0"/>
    <x v="53"/>
    <x v="5"/>
    <x v="53"/>
    <x v="1"/>
    <x v="0"/>
    <n v="169"/>
  </r>
  <r>
    <x v="0"/>
    <x v="54"/>
    <x v="11"/>
    <x v="54"/>
    <x v="1"/>
    <x v="0"/>
    <n v="251"/>
  </r>
  <r>
    <x v="0"/>
    <x v="55"/>
    <x v="5"/>
    <x v="55"/>
    <x v="0"/>
    <x v="0"/>
    <n v="833"/>
  </r>
  <r>
    <x v="0"/>
    <x v="56"/>
    <x v="7"/>
    <x v="56"/>
    <x v="1"/>
    <x v="0"/>
    <n v="631"/>
  </r>
  <r>
    <x v="0"/>
    <x v="57"/>
    <x v="7"/>
    <x v="57"/>
    <x v="0"/>
    <x v="0"/>
    <n v="548"/>
  </r>
  <r>
    <x v="0"/>
    <x v="58"/>
    <x v="4"/>
    <x v="58"/>
    <x v="1"/>
    <x v="0"/>
    <n v="283"/>
  </r>
  <r>
    <x v="0"/>
    <x v="59"/>
    <x v="0"/>
    <x v="59"/>
    <x v="2"/>
    <x v="0"/>
    <n v="244"/>
  </r>
  <r>
    <x v="0"/>
    <x v="60"/>
    <x v="0"/>
    <x v="60"/>
    <x v="1"/>
    <x v="0"/>
    <n v="584"/>
  </r>
  <r>
    <x v="0"/>
    <x v="61"/>
    <x v="9"/>
    <x v="61"/>
    <x v="1"/>
    <x v="0"/>
    <n v="310"/>
  </r>
  <r>
    <x v="0"/>
    <x v="62"/>
    <x v="8"/>
    <x v="62"/>
    <x v="1"/>
    <x v="0"/>
    <n v="827"/>
  </r>
  <r>
    <x v="0"/>
    <x v="63"/>
    <x v="0"/>
    <x v="63"/>
    <x v="2"/>
    <x v="0"/>
    <n v="174"/>
  </r>
  <r>
    <x v="0"/>
    <x v="64"/>
    <x v="4"/>
    <x v="64"/>
    <x v="1"/>
    <x v="0"/>
    <n v="292"/>
  </r>
  <r>
    <x v="0"/>
    <x v="65"/>
    <x v="5"/>
    <x v="65"/>
    <x v="0"/>
    <x v="0"/>
    <n v="248"/>
  </r>
  <r>
    <x v="0"/>
    <x v="66"/>
    <x v="0"/>
    <x v="66"/>
    <x v="1"/>
    <x v="0"/>
    <n v="407"/>
  </r>
  <r>
    <x v="0"/>
    <x v="67"/>
    <x v="6"/>
    <x v="67"/>
    <x v="0"/>
    <x v="0"/>
    <n v="359"/>
  </r>
  <r>
    <x v="0"/>
    <x v="68"/>
    <x v="0"/>
    <x v="68"/>
    <x v="1"/>
    <x v="0"/>
    <n v="302"/>
  </r>
  <r>
    <x v="0"/>
    <x v="69"/>
    <x v="12"/>
    <x v="69"/>
    <x v="1"/>
    <x v="0"/>
    <n v="531"/>
  </r>
  <r>
    <x v="0"/>
    <x v="70"/>
    <x v="10"/>
    <x v="70"/>
    <x v="1"/>
    <x v="0"/>
    <n v="313"/>
  </r>
  <r>
    <x v="0"/>
    <x v="71"/>
    <x v="8"/>
    <x v="71"/>
    <x v="1"/>
    <x v="0"/>
    <n v="382"/>
  </r>
  <r>
    <x v="0"/>
    <x v="72"/>
    <x v="0"/>
    <x v="72"/>
    <x v="1"/>
    <x v="0"/>
    <n v="348"/>
  </r>
  <r>
    <x v="0"/>
    <x v="73"/>
    <x v="0"/>
    <x v="73"/>
    <x v="2"/>
    <x v="0"/>
    <n v="399"/>
  </r>
  <r>
    <x v="0"/>
    <x v="74"/>
    <x v="1"/>
    <x v="74"/>
    <x v="1"/>
    <x v="0"/>
    <n v="299"/>
  </r>
  <r>
    <x v="0"/>
    <x v="75"/>
    <x v="1"/>
    <x v="75"/>
    <x v="1"/>
    <x v="0"/>
    <n v="819"/>
  </r>
  <r>
    <x v="0"/>
    <x v="76"/>
    <x v="0"/>
    <x v="76"/>
    <x v="1"/>
    <x v="0"/>
    <n v="440"/>
  </r>
  <r>
    <x v="0"/>
    <x v="77"/>
    <x v="5"/>
    <x v="77"/>
    <x v="1"/>
    <x v="0"/>
    <n v="389"/>
  </r>
  <r>
    <x v="0"/>
    <x v="78"/>
    <x v="3"/>
    <x v="78"/>
    <x v="1"/>
    <x v="0"/>
    <n v="525"/>
  </r>
  <r>
    <x v="0"/>
    <x v="79"/>
    <x v="3"/>
    <x v="79"/>
    <x v="0"/>
    <x v="0"/>
    <n v="526"/>
  </r>
  <r>
    <x v="0"/>
    <x v="80"/>
    <x v="2"/>
    <x v="80"/>
    <x v="0"/>
    <x v="0"/>
    <n v="209"/>
  </r>
  <r>
    <x v="0"/>
    <x v="81"/>
    <x v="0"/>
    <x v="81"/>
    <x v="0"/>
    <x v="0"/>
    <n v="614"/>
  </r>
  <r>
    <x v="0"/>
    <x v="82"/>
    <x v="8"/>
    <x v="82"/>
    <x v="2"/>
    <x v="0"/>
    <n v="599"/>
  </r>
  <r>
    <x v="0"/>
    <x v="83"/>
    <x v="11"/>
    <x v="83"/>
    <x v="1"/>
    <x v="0"/>
    <n v="12"/>
  </r>
  <r>
    <x v="0"/>
    <x v="84"/>
    <x v="0"/>
    <x v="84"/>
    <x v="1"/>
    <x v="0"/>
    <n v="282"/>
  </r>
  <r>
    <x v="0"/>
    <x v="85"/>
    <x v="12"/>
    <x v="85"/>
    <x v="1"/>
    <x v="0"/>
    <n v="534"/>
  </r>
  <r>
    <x v="0"/>
    <x v="86"/>
    <x v="9"/>
    <x v="86"/>
    <x v="1"/>
    <x v="0"/>
    <n v="480"/>
  </r>
  <r>
    <x v="0"/>
    <x v="87"/>
    <x v="10"/>
    <x v="87"/>
    <x v="1"/>
    <x v="0"/>
    <n v="583"/>
  </r>
  <r>
    <x v="0"/>
    <x v="88"/>
    <x v="5"/>
    <x v="88"/>
    <x v="1"/>
    <x v="0"/>
    <n v="638"/>
  </r>
  <r>
    <x v="0"/>
    <x v="89"/>
    <x v="1"/>
    <x v="89"/>
    <x v="1"/>
    <x v="0"/>
    <n v="1108"/>
  </r>
  <r>
    <x v="0"/>
    <x v="90"/>
    <x v="0"/>
    <x v="90"/>
    <x v="1"/>
    <x v="0"/>
    <n v="359"/>
  </r>
  <r>
    <x v="0"/>
    <x v="91"/>
    <x v="12"/>
    <x v="91"/>
    <x v="1"/>
    <x v="0"/>
    <n v="953"/>
  </r>
  <r>
    <x v="0"/>
    <x v="92"/>
    <x v="2"/>
    <x v="92"/>
    <x v="1"/>
    <x v="0"/>
    <n v="37"/>
  </r>
  <r>
    <x v="0"/>
    <x v="93"/>
    <x v="11"/>
    <x v="93"/>
    <x v="1"/>
    <x v="0"/>
    <n v="635"/>
  </r>
  <r>
    <x v="0"/>
    <x v="94"/>
    <x v="0"/>
    <x v="94"/>
    <x v="1"/>
    <x v="0"/>
    <n v="603"/>
  </r>
  <r>
    <x v="0"/>
    <x v="95"/>
    <x v="4"/>
    <x v="95"/>
    <x v="1"/>
    <x v="0"/>
    <n v="1372"/>
  </r>
  <r>
    <x v="0"/>
    <x v="96"/>
    <x v="2"/>
    <x v="96"/>
    <x v="1"/>
    <x v="0"/>
    <n v="610"/>
  </r>
  <r>
    <x v="0"/>
    <x v="97"/>
    <x v="5"/>
    <x v="97"/>
    <x v="2"/>
    <x v="0"/>
    <n v="1160"/>
  </r>
  <r>
    <x v="0"/>
    <x v="98"/>
    <x v="8"/>
    <x v="98"/>
    <x v="0"/>
    <x v="0"/>
    <n v="320"/>
  </r>
  <r>
    <x v="0"/>
    <x v="99"/>
    <x v="1"/>
    <x v="99"/>
    <x v="0"/>
    <x v="0"/>
    <n v="220"/>
  </r>
  <r>
    <x v="0"/>
    <x v="100"/>
    <x v="10"/>
    <x v="100"/>
    <x v="0"/>
    <x v="0"/>
    <n v="263"/>
  </r>
  <r>
    <x v="0"/>
    <x v="101"/>
    <x v="5"/>
    <x v="101"/>
    <x v="0"/>
    <x v="0"/>
    <n v="192"/>
  </r>
  <r>
    <x v="0"/>
    <x v="102"/>
    <x v="0"/>
    <x v="102"/>
    <x v="3"/>
    <x v="0"/>
    <n v="1645"/>
  </r>
  <r>
    <x v="0"/>
    <x v="103"/>
    <x v="8"/>
    <x v="103"/>
    <x v="0"/>
    <x v="0"/>
    <n v="420"/>
  </r>
  <r>
    <x v="0"/>
    <x v="104"/>
    <x v="8"/>
    <x v="104"/>
    <x v="1"/>
    <x v="0"/>
    <n v="257"/>
  </r>
  <r>
    <x v="0"/>
    <x v="105"/>
    <x v="8"/>
    <x v="105"/>
    <x v="2"/>
    <x v="0"/>
    <n v="82"/>
  </r>
  <r>
    <x v="0"/>
    <x v="106"/>
    <x v="10"/>
    <x v="106"/>
    <x v="0"/>
    <x v="0"/>
    <n v="493"/>
  </r>
  <r>
    <x v="0"/>
    <x v="107"/>
    <x v="8"/>
    <x v="107"/>
    <x v="3"/>
    <x v="0"/>
    <n v="2353"/>
  </r>
  <r>
    <x v="0"/>
    <x v="108"/>
    <x v="8"/>
    <x v="108"/>
    <x v="0"/>
    <x v="0"/>
    <n v="513"/>
  </r>
  <r>
    <x v="0"/>
    <x v="109"/>
    <x v="5"/>
    <x v="109"/>
    <x v="3"/>
    <x v="0"/>
    <n v="1356"/>
  </r>
  <r>
    <x v="0"/>
    <x v="110"/>
    <x v="7"/>
    <x v="110"/>
    <x v="1"/>
    <x v="0"/>
    <n v="576"/>
  </r>
  <r>
    <x v="0"/>
    <x v="111"/>
    <x v="0"/>
    <x v="111"/>
    <x v="1"/>
    <x v="0"/>
    <n v="400"/>
  </r>
  <r>
    <x v="0"/>
    <x v="112"/>
    <x v="0"/>
    <x v="112"/>
    <x v="1"/>
    <x v="0"/>
    <n v="393"/>
  </r>
  <r>
    <x v="0"/>
    <x v="113"/>
    <x v="1"/>
    <x v="113"/>
    <x v="0"/>
    <x v="0"/>
    <n v="134"/>
  </r>
  <r>
    <x v="0"/>
    <x v="114"/>
    <x v="4"/>
    <x v="114"/>
    <x v="1"/>
    <x v="0"/>
    <n v="684"/>
  </r>
  <r>
    <x v="0"/>
    <x v="115"/>
    <x v="0"/>
    <x v="115"/>
    <x v="0"/>
    <x v="0"/>
    <n v="997"/>
  </r>
  <r>
    <x v="0"/>
    <x v="116"/>
    <x v="7"/>
    <x v="116"/>
    <x v="1"/>
    <x v="0"/>
    <n v="651"/>
  </r>
  <r>
    <x v="0"/>
    <x v="117"/>
    <x v="8"/>
    <x v="117"/>
    <x v="1"/>
    <x v="0"/>
    <n v="406"/>
  </r>
  <r>
    <x v="0"/>
    <x v="118"/>
    <x v="5"/>
    <x v="118"/>
    <x v="1"/>
    <x v="0"/>
    <n v="426"/>
  </r>
  <r>
    <x v="0"/>
    <x v="119"/>
    <x v="6"/>
    <x v="119"/>
    <x v="1"/>
    <x v="0"/>
    <n v="119"/>
  </r>
  <r>
    <x v="0"/>
    <x v="120"/>
    <x v="5"/>
    <x v="120"/>
    <x v="4"/>
    <x v="1"/>
    <n v="131"/>
  </r>
  <r>
    <x v="0"/>
    <x v="121"/>
    <x v="4"/>
    <x v="121"/>
    <x v="5"/>
    <x v="2"/>
    <n v="216"/>
  </r>
  <r>
    <x v="0"/>
    <x v="122"/>
    <x v="1"/>
    <x v="122"/>
    <x v="4"/>
    <x v="1"/>
    <n v="308"/>
  </r>
  <r>
    <x v="0"/>
    <x v="123"/>
    <x v="10"/>
    <x v="123"/>
    <x v="5"/>
    <x v="2"/>
    <n v="498"/>
  </r>
  <r>
    <x v="0"/>
    <x v="124"/>
    <x v="10"/>
    <x v="124"/>
    <x v="5"/>
    <x v="2"/>
    <n v="365"/>
  </r>
  <r>
    <x v="0"/>
    <x v="125"/>
    <x v="0"/>
    <x v="125"/>
    <x v="5"/>
    <x v="2"/>
    <n v="107"/>
  </r>
  <r>
    <x v="0"/>
    <x v="126"/>
    <x v="0"/>
    <x v="126"/>
    <x v="5"/>
    <x v="2"/>
    <n v="219"/>
  </r>
  <r>
    <x v="0"/>
    <x v="127"/>
    <x v="5"/>
    <x v="127"/>
    <x v="4"/>
    <x v="1"/>
    <n v="359"/>
  </r>
  <r>
    <x v="0"/>
    <x v="128"/>
    <x v="9"/>
    <x v="128"/>
    <x v="5"/>
    <x v="2"/>
    <n v="485"/>
  </r>
  <r>
    <x v="0"/>
    <x v="129"/>
    <x v="5"/>
    <x v="129"/>
    <x v="5"/>
    <x v="2"/>
    <n v="292"/>
  </r>
  <r>
    <x v="0"/>
    <x v="130"/>
    <x v="0"/>
    <x v="130"/>
    <x v="5"/>
    <x v="2"/>
    <n v="147"/>
  </r>
  <r>
    <x v="0"/>
    <x v="131"/>
    <x v="0"/>
    <x v="131"/>
    <x v="5"/>
    <x v="2"/>
    <n v="180"/>
  </r>
  <r>
    <x v="0"/>
    <x v="132"/>
    <x v="0"/>
    <x v="132"/>
    <x v="5"/>
    <x v="2"/>
    <n v="267"/>
  </r>
  <r>
    <x v="0"/>
    <x v="133"/>
    <x v="0"/>
    <x v="133"/>
    <x v="5"/>
    <x v="2"/>
    <n v="398"/>
  </r>
  <r>
    <x v="0"/>
    <x v="134"/>
    <x v="0"/>
    <x v="134"/>
    <x v="5"/>
    <x v="2"/>
    <n v="609"/>
  </r>
  <r>
    <x v="0"/>
    <x v="135"/>
    <x v="8"/>
    <x v="135"/>
    <x v="4"/>
    <x v="1"/>
    <n v="275"/>
  </r>
  <r>
    <x v="0"/>
    <x v="136"/>
    <x v="4"/>
    <x v="136"/>
    <x v="5"/>
    <x v="2"/>
    <n v="179"/>
  </r>
  <r>
    <x v="0"/>
    <x v="137"/>
    <x v="4"/>
    <x v="137"/>
    <x v="5"/>
    <x v="2"/>
    <n v="55"/>
  </r>
  <r>
    <x v="0"/>
    <x v="138"/>
    <x v="5"/>
    <x v="138"/>
    <x v="5"/>
    <x v="2"/>
    <n v="72"/>
  </r>
  <r>
    <x v="0"/>
    <x v="139"/>
    <x v="8"/>
    <x v="139"/>
    <x v="5"/>
    <x v="2"/>
    <n v="199"/>
  </r>
  <r>
    <x v="0"/>
    <x v="140"/>
    <x v="8"/>
    <x v="140"/>
    <x v="5"/>
    <x v="2"/>
    <n v="477"/>
  </r>
  <r>
    <x v="0"/>
    <x v="141"/>
    <x v="0"/>
    <x v="141"/>
    <x v="5"/>
    <x v="2"/>
    <n v="141"/>
  </r>
  <r>
    <x v="0"/>
    <x v="142"/>
    <x v="11"/>
    <x v="142"/>
    <x v="4"/>
    <x v="1"/>
    <n v="469"/>
  </r>
  <r>
    <x v="0"/>
    <x v="143"/>
    <x v="10"/>
    <x v="143"/>
    <x v="5"/>
    <x v="2"/>
    <n v="952"/>
  </r>
  <r>
    <x v="0"/>
    <x v="144"/>
    <x v="5"/>
    <x v="144"/>
    <x v="5"/>
    <x v="2"/>
    <n v="551"/>
  </r>
  <r>
    <x v="0"/>
    <x v="145"/>
    <x v="5"/>
    <x v="145"/>
    <x v="5"/>
    <x v="2"/>
    <m/>
  </r>
  <r>
    <x v="0"/>
    <x v="146"/>
    <x v="0"/>
    <x v="146"/>
    <x v="4"/>
    <x v="1"/>
    <m/>
  </r>
  <r>
    <x v="1"/>
    <x v="0"/>
    <x v="0"/>
    <x v="0"/>
    <x v="0"/>
    <x v="0"/>
    <n v="164"/>
  </r>
  <r>
    <x v="1"/>
    <x v="1"/>
    <x v="1"/>
    <x v="1"/>
    <x v="0"/>
    <x v="0"/>
    <n v="160"/>
  </r>
  <r>
    <x v="1"/>
    <x v="2"/>
    <x v="1"/>
    <x v="2"/>
    <x v="1"/>
    <x v="0"/>
    <n v="142"/>
  </r>
  <r>
    <x v="1"/>
    <x v="3"/>
    <x v="2"/>
    <x v="3"/>
    <x v="1"/>
    <x v="0"/>
    <n v="90"/>
  </r>
  <r>
    <x v="1"/>
    <x v="4"/>
    <x v="3"/>
    <x v="4"/>
    <x v="1"/>
    <x v="0"/>
    <n v="194"/>
  </r>
  <r>
    <x v="1"/>
    <x v="5"/>
    <x v="4"/>
    <x v="5"/>
    <x v="1"/>
    <x v="0"/>
    <n v="196"/>
  </r>
  <r>
    <x v="1"/>
    <x v="6"/>
    <x v="5"/>
    <x v="6"/>
    <x v="1"/>
    <x v="0"/>
    <n v="176"/>
  </r>
  <r>
    <x v="1"/>
    <x v="7"/>
    <x v="2"/>
    <x v="7"/>
    <x v="0"/>
    <x v="0"/>
    <n v="330"/>
  </r>
  <r>
    <x v="1"/>
    <x v="8"/>
    <x v="6"/>
    <x v="8"/>
    <x v="1"/>
    <x v="0"/>
    <n v="737"/>
  </r>
  <r>
    <x v="1"/>
    <x v="9"/>
    <x v="0"/>
    <x v="9"/>
    <x v="1"/>
    <x v="0"/>
    <m/>
  </r>
  <r>
    <x v="1"/>
    <x v="10"/>
    <x v="5"/>
    <x v="10"/>
    <x v="1"/>
    <x v="0"/>
    <n v="157"/>
  </r>
  <r>
    <x v="1"/>
    <x v="11"/>
    <x v="2"/>
    <x v="11"/>
    <x v="1"/>
    <x v="0"/>
    <n v="847"/>
  </r>
  <r>
    <x v="1"/>
    <x v="12"/>
    <x v="7"/>
    <x v="12"/>
    <x v="1"/>
    <x v="0"/>
    <n v="314"/>
  </r>
  <r>
    <x v="1"/>
    <x v="13"/>
    <x v="8"/>
    <x v="13"/>
    <x v="1"/>
    <x v="0"/>
    <n v="24"/>
  </r>
  <r>
    <x v="1"/>
    <x v="14"/>
    <x v="9"/>
    <x v="14"/>
    <x v="1"/>
    <x v="0"/>
    <n v="544"/>
  </r>
  <r>
    <x v="1"/>
    <x v="15"/>
    <x v="3"/>
    <x v="15"/>
    <x v="1"/>
    <x v="0"/>
    <n v="524"/>
  </r>
  <r>
    <x v="1"/>
    <x v="16"/>
    <x v="4"/>
    <x v="16"/>
    <x v="1"/>
    <x v="0"/>
    <n v="318"/>
  </r>
  <r>
    <x v="1"/>
    <x v="17"/>
    <x v="4"/>
    <x v="17"/>
    <x v="2"/>
    <x v="0"/>
    <m/>
  </r>
  <r>
    <x v="1"/>
    <x v="18"/>
    <x v="5"/>
    <x v="18"/>
    <x v="1"/>
    <x v="0"/>
    <n v="396"/>
  </r>
  <r>
    <x v="1"/>
    <x v="19"/>
    <x v="0"/>
    <x v="19"/>
    <x v="1"/>
    <x v="0"/>
    <n v="258"/>
  </r>
  <r>
    <x v="1"/>
    <x v="20"/>
    <x v="9"/>
    <x v="20"/>
    <x v="0"/>
    <x v="0"/>
    <n v="325"/>
  </r>
  <r>
    <x v="1"/>
    <x v="21"/>
    <x v="4"/>
    <x v="21"/>
    <x v="1"/>
    <x v="0"/>
    <n v="681"/>
  </r>
  <r>
    <x v="1"/>
    <x v="22"/>
    <x v="0"/>
    <x v="22"/>
    <x v="1"/>
    <x v="0"/>
    <n v="280"/>
  </r>
  <r>
    <x v="1"/>
    <x v="23"/>
    <x v="10"/>
    <x v="23"/>
    <x v="1"/>
    <x v="0"/>
    <n v="375"/>
  </r>
  <r>
    <x v="1"/>
    <x v="24"/>
    <x v="8"/>
    <x v="24"/>
    <x v="2"/>
    <x v="0"/>
    <n v="388"/>
  </r>
  <r>
    <x v="1"/>
    <x v="25"/>
    <x v="5"/>
    <x v="25"/>
    <x v="1"/>
    <x v="0"/>
    <n v="226"/>
  </r>
  <r>
    <x v="1"/>
    <x v="26"/>
    <x v="10"/>
    <x v="26"/>
    <x v="1"/>
    <x v="0"/>
    <n v="472"/>
  </r>
  <r>
    <x v="1"/>
    <x v="27"/>
    <x v="9"/>
    <x v="27"/>
    <x v="1"/>
    <x v="0"/>
    <n v="218"/>
  </r>
  <r>
    <x v="1"/>
    <x v="28"/>
    <x v="10"/>
    <x v="28"/>
    <x v="1"/>
    <x v="0"/>
    <n v="252"/>
  </r>
  <r>
    <x v="1"/>
    <x v="29"/>
    <x v="0"/>
    <x v="29"/>
    <x v="1"/>
    <x v="0"/>
    <n v="331"/>
  </r>
  <r>
    <x v="1"/>
    <x v="30"/>
    <x v="4"/>
    <x v="30"/>
    <x v="1"/>
    <x v="0"/>
    <n v="293"/>
  </r>
  <r>
    <x v="1"/>
    <x v="31"/>
    <x v="11"/>
    <x v="31"/>
    <x v="1"/>
    <x v="0"/>
    <n v="811"/>
  </r>
  <r>
    <x v="1"/>
    <x v="32"/>
    <x v="2"/>
    <x v="32"/>
    <x v="1"/>
    <x v="0"/>
    <n v="585"/>
  </r>
  <r>
    <x v="1"/>
    <x v="33"/>
    <x v="3"/>
    <x v="33"/>
    <x v="1"/>
    <x v="0"/>
    <n v="306"/>
  </r>
  <r>
    <x v="1"/>
    <x v="34"/>
    <x v="4"/>
    <x v="34"/>
    <x v="1"/>
    <x v="0"/>
    <n v="395"/>
  </r>
  <r>
    <x v="1"/>
    <x v="35"/>
    <x v="2"/>
    <x v="35"/>
    <x v="1"/>
    <x v="0"/>
    <n v="400"/>
  </r>
  <r>
    <x v="1"/>
    <x v="36"/>
    <x v="0"/>
    <x v="36"/>
    <x v="1"/>
    <x v="0"/>
    <n v="742"/>
  </r>
  <r>
    <x v="1"/>
    <x v="37"/>
    <x v="9"/>
    <x v="37"/>
    <x v="1"/>
    <x v="0"/>
    <n v="150"/>
  </r>
  <r>
    <x v="1"/>
    <x v="38"/>
    <x v="0"/>
    <x v="38"/>
    <x v="1"/>
    <x v="0"/>
    <n v="665"/>
  </r>
  <r>
    <x v="1"/>
    <x v="39"/>
    <x v="0"/>
    <x v="39"/>
    <x v="1"/>
    <x v="0"/>
    <n v="366"/>
  </r>
  <r>
    <x v="1"/>
    <x v="40"/>
    <x v="11"/>
    <x v="40"/>
    <x v="1"/>
    <x v="0"/>
    <n v="394"/>
  </r>
  <r>
    <x v="1"/>
    <x v="41"/>
    <x v="8"/>
    <x v="41"/>
    <x v="1"/>
    <x v="0"/>
    <n v="336"/>
  </r>
  <r>
    <x v="1"/>
    <x v="42"/>
    <x v="0"/>
    <x v="42"/>
    <x v="1"/>
    <x v="0"/>
    <n v="592"/>
  </r>
  <r>
    <x v="1"/>
    <x v="43"/>
    <x v="2"/>
    <x v="43"/>
    <x v="1"/>
    <x v="0"/>
    <n v="159"/>
  </r>
  <r>
    <x v="1"/>
    <x v="44"/>
    <x v="7"/>
    <x v="44"/>
    <x v="1"/>
    <x v="0"/>
    <n v="470"/>
  </r>
  <r>
    <x v="1"/>
    <x v="45"/>
    <x v="12"/>
    <x v="45"/>
    <x v="1"/>
    <x v="0"/>
    <n v="570"/>
  </r>
  <r>
    <x v="1"/>
    <x v="46"/>
    <x v="4"/>
    <x v="46"/>
    <x v="1"/>
    <x v="0"/>
    <n v="298"/>
  </r>
  <r>
    <x v="1"/>
    <x v="47"/>
    <x v="3"/>
    <x v="47"/>
    <x v="1"/>
    <x v="0"/>
    <n v="633"/>
  </r>
  <r>
    <x v="1"/>
    <x v="48"/>
    <x v="0"/>
    <x v="48"/>
    <x v="1"/>
    <x v="0"/>
    <n v="599"/>
  </r>
  <r>
    <x v="1"/>
    <x v="49"/>
    <x v="5"/>
    <x v="49"/>
    <x v="1"/>
    <x v="0"/>
    <n v="418"/>
  </r>
  <r>
    <x v="1"/>
    <x v="50"/>
    <x v="11"/>
    <x v="50"/>
    <x v="1"/>
    <x v="0"/>
    <n v="248"/>
  </r>
  <r>
    <x v="1"/>
    <x v="51"/>
    <x v="9"/>
    <x v="51"/>
    <x v="1"/>
    <x v="0"/>
    <n v="173"/>
  </r>
  <r>
    <x v="1"/>
    <x v="52"/>
    <x v="0"/>
    <x v="52"/>
    <x v="1"/>
    <x v="0"/>
    <n v="899"/>
  </r>
  <r>
    <x v="1"/>
    <x v="53"/>
    <x v="5"/>
    <x v="53"/>
    <x v="1"/>
    <x v="0"/>
    <n v="182"/>
  </r>
  <r>
    <x v="1"/>
    <x v="54"/>
    <x v="11"/>
    <x v="54"/>
    <x v="1"/>
    <x v="0"/>
    <n v="251"/>
  </r>
  <r>
    <x v="1"/>
    <x v="55"/>
    <x v="5"/>
    <x v="55"/>
    <x v="0"/>
    <x v="0"/>
    <n v="824"/>
  </r>
  <r>
    <x v="1"/>
    <x v="56"/>
    <x v="7"/>
    <x v="56"/>
    <x v="1"/>
    <x v="0"/>
    <n v="607"/>
  </r>
  <r>
    <x v="1"/>
    <x v="57"/>
    <x v="7"/>
    <x v="57"/>
    <x v="0"/>
    <x v="0"/>
    <n v="561"/>
  </r>
  <r>
    <x v="1"/>
    <x v="58"/>
    <x v="4"/>
    <x v="58"/>
    <x v="1"/>
    <x v="0"/>
    <n v="319"/>
  </r>
  <r>
    <x v="1"/>
    <x v="59"/>
    <x v="0"/>
    <x v="59"/>
    <x v="2"/>
    <x v="0"/>
    <n v="243"/>
  </r>
  <r>
    <x v="1"/>
    <x v="60"/>
    <x v="0"/>
    <x v="60"/>
    <x v="1"/>
    <x v="0"/>
    <n v="583"/>
  </r>
  <r>
    <x v="1"/>
    <x v="61"/>
    <x v="9"/>
    <x v="61"/>
    <x v="1"/>
    <x v="0"/>
    <n v="293"/>
  </r>
  <r>
    <x v="1"/>
    <x v="62"/>
    <x v="8"/>
    <x v="62"/>
    <x v="1"/>
    <x v="0"/>
    <n v="802"/>
  </r>
  <r>
    <x v="1"/>
    <x v="63"/>
    <x v="0"/>
    <x v="63"/>
    <x v="2"/>
    <x v="0"/>
    <n v="173"/>
  </r>
  <r>
    <x v="1"/>
    <x v="64"/>
    <x v="4"/>
    <x v="64"/>
    <x v="1"/>
    <x v="0"/>
    <n v="292"/>
  </r>
  <r>
    <x v="1"/>
    <x v="65"/>
    <x v="5"/>
    <x v="65"/>
    <x v="0"/>
    <x v="0"/>
    <n v="243"/>
  </r>
  <r>
    <x v="1"/>
    <x v="66"/>
    <x v="0"/>
    <x v="66"/>
    <x v="1"/>
    <x v="0"/>
    <n v="412"/>
  </r>
  <r>
    <x v="1"/>
    <x v="67"/>
    <x v="6"/>
    <x v="67"/>
    <x v="0"/>
    <x v="0"/>
    <n v="372"/>
  </r>
  <r>
    <x v="1"/>
    <x v="68"/>
    <x v="0"/>
    <x v="68"/>
    <x v="1"/>
    <x v="0"/>
    <n v="301"/>
  </r>
  <r>
    <x v="1"/>
    <x v="69"/>
    <x v="12"/>
    <x v="69"/>
    <x v="1"/>
    <x v="0"/>
    <n v="542"/>
  </r>
  <r>
    <x v="1"/>
    <x v="70"/>
    <x v="10"/>
    <x v="70"/>
    <x v="1"/>
    <x v="0"/>
    <n v="317"/>
  </r>
  <r>
    <x v="1"/>
    <x v="71"/>
    <x v="8"/>
    <x v="71"/>
    <x v="1"/>
    <x v="0"/>
    <n v="369"/>
  </r>
  <r>
    <x v="1"/>
    <x v="72"/>
    <x v="0"/>
    <x v="72"/>
    <x v="1"/>
    <x v="0"/>
    <n v="370"/>
  </r>
  <r>
    <x v="1"/>
    <x v="73"/>
    <x v="0"/>
    <x v="73"/>
    <x v="2"/>
    <x v="0"/>
    <n v="411"/>
  </r>
  <r>
    <x v="1"/>
    <x v="74"/>
    <x v="1"/>
    <x v="74"/>
    <x v="1"/>
    <x v="0"/>
    <n v="302"/>
  </r>
  <r>
    <x v="1"/>
    <x v="75"/>
    <x v="1"/>
    <x v="75"/>
    <x v="1"/>
    <x v="0"/>
    <n v="818"/>
  </r>
  <r>
    <x v="1"/>
    <x v="76"/>
    <x v="0"/>
    <x v="76"/>
    <x v="1"/>
    <x v="0"/>
    <n v="504"/>
  </r>
  <r>
    <x v="1"/>
    <x v="77"/>
    <x v="5"/>
    <x v="77"/>
    <x v="1"/>
    <x v="0"/>
    <n v="392"/>
  </r>
  <r>
    <x v="1"/>
    <x v="78"/>
    <x v="3"/>
    <x v="78"/>
    <x v="1"/>
    <x v="0"/>
    <n v="444"/>
  </r>
  <r>
    <x v="1"/>
    <x v="79"/>
    <x v="3"/>
    <x v="79"/>
    <x v="0"/>
    <x v="0"/>
    <n v="518"/>
  </r>
  <r>
    <x v="1"/>
    <x v="80"/>
    <x v="2"/>
    <x v="80"/>
    <x v="0"/>
    <x v="0"/>
    <n v="234"/>
  </r>
  <r>
    <x v="1"/>
    <x v="81"/>
    <x v="0"/>
    <x v="81"/>
    <x v="0"/>
    <x v="0"/>
    <n v="570"/>
  </r>
  <r>
    <x v="1"/>
    <x v="82"/>
    <x v="8"/>
    <x v="82"/>
    <x v="2"/>
    <x v="0"/>
    <n v="630"/>
  </r>
  <r>
    <x v="1"/>
    <x v="83"/>
    <x v="11"/>
    <x v="83"/>
    <x v="1"/>
    <x v="0"/>
    <n v="10"/>
  </r>
  <r>
    <x v="1"/>
    <x v="84"/>
    <x v="0"/>
    <x v="84"/>
    <x v="1"/>
    <x v="0"/>
    <n v="298"/>
  </r>
  <r>
    <x v="1"/>
    <x v="85"/>
    <x v="12"/>
    <x v="85"/>
    <x v="1"/>
    <x v="0"/>
    <n v="492"/>
  </r>
  <r>
    <x v="1"/>
    <x v="86"/>
    <x v="9"/>
    <x v="86"/>
    <x v="1"/>
    <x v="0"/>
    <n v="443"/>
  </r>
  <r>
    <x v="1"/>
    <x v="87"/>
    <x v="10"/>
    <x v="87"/>
    <x v="1"/>
    <x v="0"/>
    <n v="484"/>
  </r>
  <r>
    <x v="1"/>
    <x v="88"/>
    <x v="5"/>
    <x v="88"/>
    <x v="1"/>
    <x v="0"/>
    <n v="562"/>
  </r>
  <r>
    <x v="1"/>
    <x v="89"/>
    <x v="1"/>
    <x v="89"/>
    <x v="1"/>
    <x v="0"/>
    <n v="989"/>
  </r>
  <r>
    <x v="1"/>
    <x v="90"/>
    <x v="0"/>
    <x v="90"/>
    <x v="1"/>
    <x v="0"/>
    <n v="345"/>
  </r>
  <r>
    <x v="1"/>
    <x v="91"/>
    <x v="12"/>
    <x v="91"/>
    <x v="1"/>
    <x v="0"/>
    <n v="935"/>
  </r>
  <r>
    <x v="1"/>
    <x v="92"/>
    <x v="2"/>
    <x v="92"/>
    <x v="1"/>
    <x v="0"/>
    <n v="67"/>
  </r>
  <r>
    <x v="1"/>
    <x v="93"/>
    <x v="11"/>
    <x v="93"/>
    <x v="1"/>
    <x v="0"/>
    <n v="550"/>
  </r>
  <r>
    <x v="1"/>
    <x v="94"/>
    <x v="0"/>
    <x v="94"/>
    <x v="1"/>
    <x v="0"/>
    <n v="536"/>
  </r>
  <r>
    <x v="1"/>
    <x v="95"/>
    <x v="4"/>
    <x v="95"/>
    <x v="1"/>
    <x v="0"/>
    <n v="1373"/>
  </r>
  <r>
    <x v="1"/>
    <x v="96"/>
    <x v="2"/>
    <x v="96"/>
    <x v="1"/>
    <x v="0"/>
    <n v="596"/>
  </r>
  <r>
    <x v="1"/>
    <x v="97"/>
    <x v="5"/>
    <x v="97"/>
    <x v="2"/>
    <x v="0"/>
    <n v="1146"/>
  </r>
  <r>
    <x v="1"/>
    <x v="98"/>
    <x v="8"/>
    <x v="98"/>
    <x v="0"/>
    <x v="0"/>
    <n v="327"/>
  </r>
  <r>
    <x v="1"/>
    <x v="99"/>
    <x v="1"/>
    <x v="99"/>
    <x v="0"/>
    <x v="0"/>
    <n v="231"/>
  </r>
  <r>
    <x v="1"/>
    <x v="100"/>
    <x v="10"/>
    <x v="100"/>
    <x v="0"/>
    <x v="0"/>
    <n v="294"/>
  </r>
  <r>
    <x v="1"/>
    <x v="101"/>
    <x v="5"/>
    <x v="101"/>
    <x v="0"/>
    <x v="0"/>
    <n v="175"/>
  </r>
  <r>
    <x v="1"/>
    <x v="102"/>
    <x v="0"/>
    <x v="102"/>
    <x v="3"/>
    <x v="0"/>
    <n v="1689"/>
  </r>
  <r>
    <x v="1"/>
    <x v="103"/>
    <x v="8"/>
    <x v="103"/>
    <x v="0"/>
    <x v="0"/>
    <n v="445"/>
  </r>
  <r>
    <x v="1"/>
    <x v="104"/>
    <x v="8"/>
    <x v="104"/>
    <x v="1"/>
    <x v="0"/>
    <n v="212"/>
  </r>
  <r>
    <x v="1"/>
    <x v="105"/>
    <x v="8"/>
    <x v="105"/>
    <x v="2"/>
    <x v="0"/>
    <n v="156"/>
  </r>
  <r>
    <x v="1"/>
    <x v="106"/>
    <x v="10"/>
    <x v="106"/>
    <x v="0"/>
    <x v="0"/>
    <n v="521"/>
  </r>
  <r>
    <x v="1"/>
    <x v="107"/>
    <x v="8"/>
    <x v="107"/>
    <x v="3"/>
    <x v="0"/>
    <n v="2379"/>
  </r>
  <r>
    <x v="1"/>
    <x v="108"/>
    <x v="8"/>
    <x v="108"/>
    <x v="0"/>
    <x v="0"/>
    <n v="487"/>
  </r>
  <r>
    <x v="1"/>
    <x v="109"/>
    <x v="5"/>
    <x v="109"/>
    <x v="3"/>
    <x v="0"/>
    <n v="1353"/>
  </r>
  <r>
    <x v="1"/>
    <x v="110"/>
    <x v="7"/>
    <x v="110"/>
    <x v="1"/>
    <x v="0"/>
    <n v="505"/>
  </r>
  <r>
    <x v="1"/>
    <x v="111"/>
    <x v="0"/>
    <x v="111"/>
    <x v="1"/>
    <x v="0"/>
    <n v="382"/>
  </r>
  <r>
    <x v="1"/>
    <x v="112"/>
    <x v="0"/>
    <x v="112"/>
    <x v="1"/>
    <x v="0"/>
    <n v="398"/>
  </r>
  <r>
    <x v="1"/>
    <x v="113"/>
    <x v="1"/>
    <x v="113"/>
    <x v="0"/>
    <x v="0"/>
    <n v="138"/>
  </r>
  <r>
    <x v="1"/>
    <x v="114"/>
    <x v="4"/>
    <x v="114"/>
    <x v="1"/>
    <x v="0"/>
    <n v="730"/>
  </r>
  <r>
    <x v="1"/>
    <x v="115"/>
    <x v="0"/>
    <x v="115"/>
    <x v="0"/>
    <x v="0"/>
    <n v="1015"/>
  </r>
  <r>
    <x v="1"/>
    <x v="116"/>
    <x v="7"/>
    <x v="116"/>
    <x v="1"/>
    <x v="0"/>
    <n v="612"/>
  </r>
  <r>
    <x v="1"/>
    <x v="117"/>
    <x v="8"/>
    <x v="117"/>
    <x v="1"/>
    <x v="0"/>
    <n v="397"/>
  </r>
  <r>
    <x v="1"/>
    <x v="118"/>
    <x v="5"/>
    <x v="118"/>
    <x v="1"/>
    <x v="0"/>
    <n v="417"/>
  </r>
  <r>
    <x v="1"/>
    <x v="119"/>
    <x v="6"/>
    <x v="119"/>
    <x v="1"/>
    <x v="0"/>
    <n v="111"/>
  </r>
  <r>
    <x v="1"/>
    <x v="120"/>
    <x v="5"/>
    <x v="120"/>
    <x v="4"/>
    <x v="1"/>
    <n v="178"/>
  </r>
  <r>
    <x v="1"/>
    <x v="121"/>
    <x v="4"/>
    <x v="121"/>
    <x v="5"/>
    <x v="2"/>
    <n v="212"/>
  </r>
  <r>
    <x v="1"/>
    <x v="122"/>
    <x v="1"/>
    <x v="122"/>
    <x v="4"/>
    <x v="1"/>
    <n v="324"/>
  </r>
  <r>
    <x v="1"/>
    <x v="123"/>
    <x v="10"/>
    <x v="123"/>
    <x v="5"/>
    <x v="2"/>
    <n v="498"/>
  </r>
  <r>
    <x v="1"/>
    <x v="124"/>
    <x v="10"/>
    <x v="124"/>
    <x v="5"/>
    <x v="2"/>
    <n v="371"/>
  </r>
  <r>
    <x v="1"/>
    <x v="125"/>
    <x v="0"/>
    <x v="125"/>
    <x v="5"/>
    <x v="2"/>
    <n v="146"/>
  </r>
  <r>
    <x v="1"/>
    <x v="126"/>
    <x v="0"/>
    <x v="126"/>
    <x v="5"/>
    <x v="2"/>
    <n v="243"/>
  </r>
  <r>
    <x v="1"/>
    <x v="127"/>
    <x v="5"/>
    <x v="127"/>
    <x v="4"/>
    <x v="1"/>
    <n v="368"/>
  </r>
  <r>
    <x v="1"/>
    <x v="128"/>
    <x v="9"/>
    <x v="128"/>
    <x v="5"/>
    <x v="2"/>
    <n v="492"/>
  </r>
  <r>
    <x v="1"/>
    <x v="129"/>
    <x v="5"/>
    <x v="129"/>
    <x v="5"/>
    <x v="2"/>
    <n v="286"/>
  </r>
  <r>
    <x v="1"/>
    <x v="130"/>
    <x v="0"/>
    <x v="130"/>
    <x v="5"/>
    <x v="2"/>
    <n v="194"/>
  </r>
  <r>
    <x v="1"/>
    <x v="131"/>
    <x v="0"/>
    <x v="131"/>
    <x v="5"/>
    <x v="2"/>
    <n v="312"/>
  </r>
  <r>
    <x v="1"/>
    <x v="132"/>
    <x v="0"/>
    <x v="132"/>
    <x v="5"/>
    <x v="2"/>
    <n v="360"/>
  </r>
  <r>
    <x v="1"/>
    <x v="133"/>
    <x v="0"/>
    <x v="133"/>
    <x v="5"/>
    <x v="2"/>
    <n v="399"/>
  </r>
  <r>
    <x v="1"/>
    <x v="134"/>
    <x v="0"/>
    <x v="134"/>
    <x v="5"/>
    <x v="2"/>
    <n v="632"/>
  </r>
  <r>
    <x v="1"/>
    <x v="135"/>
    <x v="8"/>
    <x v="135"/>
    <x v="4"/>
    <x v="1"/>
    <n v="331"/>
  </r>
  <r>
    <x v="1"/>
    <x v="136"/>
    <x v="4"/>
    <x v="136"/>
    <x v="5"/>
    <x v="2"/>
    <n v="288"/>
  </r>
  <r>
    <x v="1"/>
    <x v="137"/>
    <x v="4"/>
    <x v="137"/>
    <x v="5"/>
    <x v="2"/>
    <n v="112"/>
  </r>
  <r>
    <x v="1"/>
    <x v="138"/>
    <x v="5"/>
    <x v="138"/>
    <x v="5"/>
    <x v="2"/>
    <n v="141"/>
  </r>
  <r>
    <x v="1"/>
    <x v="139"/>
    <x v="8"/>
    <x v="139"/>
    <x v="5"/>
    <x v="2"/>
    <n v="300"/>
  </r>
  <r>
    <x v="1"/>
    <x v="140"/>
    <x v="8"/>
    <x v="140"/>
    <x v="5"/>
    <x v="2"/>
    <n v="494"/>
  </r>
  <r>
    <x v="1"/>
    <x v="141"/>
    <x v="0"/>
    <x v="141"/>
    <x v="5"/>
    <x v="2"/>
    <n v="195"/>
  </r>
  <r>
    <x v="1"/>
    <x v="142"/>
    <x v="11"/>
    <x v="142"/>
    <x v="4"/>
    <x v="1"/>
    <n v="459"/>
  </r>
  <r>
    <x v="1"/>
    <x v="143"/>
    <x v="10"/>
    <x v="143"/>
    <x v="5"/>
    <x v="2"/>
    <n v="939"/>
  </r>
  <r>
    <x v="1"/>
    <x v="144"/>
    <x v="5"/>
    <x v="144"/>
    <x v="5"/>
    <x v="2"/>
    <n v="716"/>
  </r>
  <r>
    <x v="1"/>
    <x v="145"/>
    <x v="5"/>
    <x v="145"/>
    <x v="5"/>
    <x v="2"/>
    <n v="106"/>
  </r>
  <r>
    <x v="1"/>
    <x v="146"/>
    <x v="0"/>
    <x v="146"/>
    <x v="4"/>
    <x v="1"/>
    <n v="562"/>
  </r>
  <r>
    <x v="2"/>
    <x v="0"/>
    <x v="0"/>
    <x v="0"/>
    <x v="0"/>
    <x v="0"/>
    <n v="212"/>
  </r>
  <r>
    <x v="2"/>
    <x v="1"/>
    <x v="1"/>
    <x v="1"/>
    <x v="0"/>
    <x v="0"/>
    <n v="151"/>
  </r>
  <r>
    <x v="2"/>
    <x v="2"/>
    <x v="1"/>
    <x v="2"/>
    <x v="1"/>
    <x v="0"/>
    <n v="139"/>
  </r>
  <r>
    <x v="2"/>
    <x v="3"/>
    <x v="2"/>
    <x v="3"/>
    <x v="1"/>
    <x v="0"/>
    <n v="97"/>
  </r>
  <r>
    <x v="2"/>
    <x v="4"/>
    <x v="3"/>
    <x v="4"/>
    <x v="1"/>
    <x v="0"/>
    <n v="179"/>
  </r>
  <r>
    <x v="2"/>
    <x v="5"/>
    <x v="4"/>
    <x v="5"/>
    <x v="1"/>
    <x v="0"/>
    <n v="173"/>
  </r>
  <r>
    <x v="2"/>
    <x v="6"/>
    <x v="5"/>
    <x v="6"/>
    <x v="1"/>
    <x v="0"/>
    <n v="178"/>
  </r>
  <r>
    <x v="2"/>
    <x v="7"/>
    <x v="2"/>
    <x v="7"/>
    <x v="0"/>
    <x v="0"/>
    <n v="324"/>
  </r>
  <r>
    <x v="2"/>
    <x v="8"/>
    <x v="6"/>
    <x v="8"/>
    <x v="1"/>
    <x v="0"/>
    <n v="749"/>
  </r>
  <r>
    <x v="2"/>
    <x v="9"/>
    <x v="0"/>
    <x v="9"/>
    <x v="1"/>
    <x v="0"/>
    <n v="106"/>
  </r>
  <r>
    <x v="2"/>
    <x v="10"/>
    <x v="5"/>
    <x v="10"/>
    <x v="1"/>
    <x v="0"/>
    <n v="173"/>
  </r>
  <r>
    <x v="2"/>
    <x v="11"/>
    <x v="2"/>
    <x v="11"/>
    <x v="1"/>
    <x v="0"/>
    <n v="876"/>
  </r>
  <r>
    <x v="2"/>
    <x v="12"/>
    <x v="7"/>
    <x v="12"/>
    <x v="1"/>
    <x v="0"/>
    <n v="317"/>
  </r>
  <r>
    <x v="2"/>
    <x v="13"/>
    <x v="8"/>
    <x v="13"/>
    <x v="1"/>
    <x v="0"/>
    <n v="30"/>
  </r>
  <r>
    <x v="2"/>
    <x v="14"/>
    <x v="9"/>
    <x v="14"/>
    <x v="1"/>
    <x v="0"/>
    <n v="551"/>
  </r>
  <r>
    <x v="2"/>
    <x v="15"/>
    <x v="3"/>
    <x v="15"/>
    <x v="1"/>
    <x v="0"/>
    <n v="546"/>
  </r>
  <r>
    <x v="2"/>
    <x v="16"/>
    <x v="4"/>
    <x v="16"/>
    <x v="1"/>
    <x v="0"/>
    <n v="356"/>
  </r>
  <r>
    <x v="2"/>
    <x v="17"/>
    <x v="4"/>
    <x v="17"/>
    <x v="2"/>
    <x v="0"/>
    <n v="83"/>
  </r>
  <r>
    <x v="2"/>
    <x v="18"/>
    <x v="5"/>
    <x v="18"/>
    <x v="1"/>
    <x v="0"/>
    <n v="430"/>
  </r>
  <r>
    <x v="2"/>
    <x v="19"/>
    <x v="0"/>
    <x v="19"/>
    <x v="1"/>
    <x v="0"/>
    <n v="273"/>
  </r>
  <r>
    <x v="2"/>
    <x v="20"/>
    <x v="9"/>
    <x v="20"/>
    <x v="0"/>
    <x v="0"/>
    <n v="385"/>
  </r>
  <r>
    <x v="2"/>
    <x v="21"/>
    <x v="4"/>
    <x v="21"/>
    <x v="1"/>
    <x v="0"/>
    <n v="697"/>
  </r>
  <r>
    <x v="2"/>
    <x v="22"/>
    <x v="0"/>
    <x v="22"/>
    <x v="1"/>
    <x v="0"/>
    <n v="279"/>
  </r>
  <r>
    <x v="2"/>
    <x v="23"/>
    <x v="10"/>
    <x v="23"/>
    <x v="1"/>
    <x v="0"/>
    <n v="340"/>
  </r>
  <r>
    <x v="2"/>
    <x v="24"/>
    <x v="8"/>
    <x v="24"/>
    <x v="2"/>
    <x v="0"/>
    <n v="453"/>
  </r>
  <r>
    <x v="2"/>
    <x v="25"/>
    <x v="5"/>
    <x v="25"/>
    <x v="1"/>
    <x v="0"/>
    <n v="242"/>
  </r>
  <r>
    <x v="2"/>
    <x v="26"/>
    <x v="10"/>
    <x v="26"/>
    <x v="1"/>
    <x v="0"/>
    <n v="440"/>
  </r>
  <r>
    <x v="2"/>
    <x v="27"/>
    <x v="9"/>
    <x v="27"/>
    <x v="1"/>
    <x v="0"/>
    <n v="192"/>
  </r>
  <r>
    <x v="2"/>
    <x v="28"/>
    <x v="10"/>
    <x v="28"/>
    <x v="1"/>
    <x v="0"/>
    <n v="251"/>
  </r>
  <r>
    <x v="2"/>
    <x v="29"/>
    <x v="0"/>
    <x v="29"/>
    <x v="1"/>
    <x v="0"/>
    <n v="335"/>
  </r>
  <r>
    <x v="2"/>
    <x v="30"/>
    <x v="4"/>
    <x v="30"/>
    <x v="1"/>
    <x v="0"/>
    <n v="292"/>
  </r>
  <r>
    <x v="2"/>
    <x v="31"/>
    <x v="11"/>
    <x v="31"/>
    <x v="1"/>
    <x v="0"/>
    <n v="799"/>
  </r>
  <r>
    <x v="2"/>
    <x v="32"/>
    <x v="2"/>
    <x v="32"/>
    <x v="1"/>
    <x v="0"/>
    <n v="620"/>
  </r>
  <r>
    <x v="2"/>
    <x v="33"/>
    <x v="3"/>
    <x v="33"/>
    <x v="1"/>
    <x v="0"/>
    <n v="297"/>
  </r>
  <r>
    <x v="2"/>
    <x v="34"/>
    <x v="4"/>
    <x v="34"/>
    <x v="1"/>
    <x v="0"/>
    <n v="379"/>
  </r>
  <r>
    <x v="2"/>
    <x v="35"/>
    <x v="2"/>
    <x v="35"/>
    <x v="1"/>
    <x v="0"/>
    <n v="402"/>
  </r>
  <r>
    <x v="2"/>
    <x v="36"/>
    <x v="0"/>
    <x v="36"/>
    <x v="1"/>
    <x v="0"/>
    <n v="720"/>
  </r>
  <r>
    <x v="2"/>
    <x v="37"/>
    <x v="9"/>
    <x v="37"/>
    <x v="1"/>
    <x v="0"/>
    <n v="161"/>
  </r>
  <r>
    <x v="2"/>
    <x v="38"/>
    <x v="0"/>
    <x v="38"/>
    <x v="1"/>
    <x v="0"/>
    <n v="596"/>
  </r>
  <r>
    <x v="2"/>
    <x v="39"/>
    <x v="0"/>
    <x v="39"/>
    <x v="1"/>
    <x v="0"/>
    <n v="357"/>
  </r>
  <r>
    <x v="2"/>
    <x v="40"/>
    <x v="11"/>
    <x v="40"/>
    <x v="1"/>
    <x v="0"/>
    <n v="402"/>
  </r>
  <r>
    <x v="2"/>
    <x v="41"/>
    <x v="8"/>
    <x v="41"/>
    <x v="1"/>
    <x v="0"/>
    <n v="342"/>
  </r>
  <r>
    <x v="2"/>
    <x v="42"/>
    <x v="0"/>
    <x v="42"/>
    <x v="1"/>
    <x v="0"/>
    <n v="649"/>
  </r>
  <r>
    <x v="2"/>
    <x v="43"/>
    <x v="2"/>
    <x v="43"/>
    <x v="1"/>
    <x v="0"/>
    <n v="157"/>
  </r>
  <r>
    <x v="2"/>
    <x v="44"/>
    <x v="7"/>
    <x v="44"/>
    <x v="1"/>
    <x v="0"/>
    <n v="456"/>
  </r>
  <r>
    <x v="2"/>
    <x v="45"/>
    <x v="12"/>
    <x v="45"/>
    <x v="1"/>
    <x v="0"/>
    <n v="555"/>
  </r>
  <r>
    <x v="2"/>
    <x v="46"/>
    <x v="4"/>
    <x v="46"/>
    <x v="1"/>
    <x v="0"/>
    <n v="310"/>
  </r>
  <r>
    <x v="2"/>
    <x v="47"/>
    <x v="3"/>
    <x v="47"/>
    <x v="1"/>
    <x v="0"/>
    <n v="635"/>
  </r>
  <r>
    <x v="2"/>
    <x v="48"/>
    <x v="0"/>
    <x v="48"/>
    <x v="1"/>
    <x v="0"/>
    <n v="599"/>
  </r>
  <r>
    <x v="2"/>
    <x v="49"/>
    <x v="5"/>
    <x v="49"/>
    <x v="1"/>
    <x v="0"/>
    <n v="438"/>
  </r>
  <r>
    <x v="2"/>
    <x v="50"/>
    <x v="11"/>
    <x v="50"/>
    <x v="1"/>
    <x v="0"/>
    <n v="237"/>
  </r>
  <r>
    <x v="2"/>
    <x v="51"/>
    <x v="9"/>
    <x v="51"/>
    <x v="1"/>
    <x v="0"/>
    <n v="162"/>
  </r>
  <r>
    <x v="2"/>
    <x v="52"/>
    <x v="0"/>
    <x v="52"/>
    <x v="1"/>
    <x v="0"/>
    <n v="882"/>
  </r>
  <r>
    <x v="2"/>
    <x v="53"/>
    <x v="5"/>
    <x v="53"/>
    <x v="1"/>
    <x v="0"/>
    <n v="176"/>
  </r>
  <r>
    <x v="2"/>
    <x v="54"/>
    <x v="11"/>
    <x v="54"/>
    <x v="1"/>
    <x v="0"/>
    <n v="249"/>
  </r>
  <r>
    <x v="2"/>
    <x v="55"/>
    <x v="5"/>
    <x v="55"/>
    <x v="0"/>
    <x v="0"/>
    <n v="837"/>
  </r>
  <r>
    <x v="2"/>
    <x v="56"/>
    <x v="7"/>
    <x v="56"/>
    <x v="1"/>
    <x v="0"/>
    <n v="611"/>
  </r>
  <r>
    <x v="2"/>
    <x v="57"/>
    <x v="7"/>
    <x v="57"/>
    <x v="0"/>
    <x v="0"/>
    <n v="550"/>
  </r>
  <r>
    <x v="2"/>
    <x v="58"/>
    <x v="4"/>
    <x v="58"/>
    <x v="1"/>
    <x v="0"/>
    <n v="307"/>
  </r>
  <r>
    <x v="2"/>
    <x v="59"/>
    <x v="0"/>
    <x v="59"/>
    <x v="2"/>
    <x v="0"/>
    <n v="226"/>
  </r>
  <r>
    <x v="2"/>
    <x v="60"/>
    <x v="0"/>
    <x v="60"/>
    <x v="1"/>
    <x v="0"/>
    <n v="524"/>
  </r>
  <r>
    <x v="2"/>
    <x v="61"/>
    <x v="9"/>
    <x v="61"/>
    <x v="1"/>
    <x v="0"/>
    <n v="292"/>
  </r>
  <r>
    <x v="2"/>
    <x v="62"/>
    <x v="8"/>
    <x v="62"/>
    <x v="1"/>
    <x v="0"/>
    <n v="789"/>
  </r>
  <r>
    <x v="2"/>
    <x v="63"/>
    <x v="0"/>
    <x v="63"/>
    <x v="2"/>
    <x v="0"/>
    <n v="184"/>
  </r>
  <r>
    <x v="2"/>
    <x v="64"/>
    <x v="4"/>
    <x v="64"/>
    <x v="1"/>
    <x v="0"/>
    <n v="308"/>
  </r>
  <r>
    <x v="2"/>
    <x v="65"/>
    <x v="5"/>
    <x v="65"/>
    <x v="0"/>
    <x v="0"/>
    <n v="242"/>
  </r>
  <r>
    <x v="2"/>
    <x v="66"/>
    <x v="0"/>
    <x v="66"/>
    <x v="1"/>
    <x v="0"/>
    <n v="415"/>
  </r>
  <r>
    <x v="2"/>
    <x v="67"/>
    <x v="6"/>
    <x v="67"/>
    <x v="0"/>
    <x v="0"/>
    <n v="386"/>
  </r>
  <r>
    <x v="2"/>
    <x v="68"/>
    <x v="0"/>
    <x v="68"/>
    <x v="1"/>
    <x v="0"/>
    <n v="293"/>
  </r>
  <r>
    <x v="2"/>
    <x v="69"/>
    <x v="12"/>
    <x v="69"/>
    <x v="1"/>
    <x v="0"/>
    <n v="532"/>
  </r>
  <r>
    <x v="2"/>
    <x v="70"/>
    <x v="10"/>
    <x v="70"/>
    <x v="1"/>
    <x v="0"/>
    <n v="295"/>
  </r>
  <r>
    <x v="2"/>
    <x v="71"/>
    <x v="8"/>
    <x v="71"/>
    <x v="1"/>
    <x v="0"/>
    <n v="381"/>
  </r>
  <r>
    <x v="2"/>
    <x v="72"/>
    <x v="0"/>
    <x v="72"/>
    <x v="1"/>
    <x v="0"/>
    <n v="387"/>
  </r>
  <r>
    <x v="2"/>
    <x v="73"/>
    <x v="0"/>
    <x v="73"/>
    <x v="2"/>
    <x v="0"/>
    <n v="488"/>
  </r>
  <r>
    <x v="2"/>
    <x v="74"/>
    <x v="1"/>
    <x v="74"/>
    <x v="1"/>
    <x v="0"/>
    <n v="313"/>
  </r>
  <r>
    <x v="2"/>
    <x v="75"/>
    <x v="1"/>
    <x v="75"/>
    <x v="1"/>
    <x v="0"/>
    <n v="779"/>
  </r>
  <r>
    <x v="2"/>
    <x v="76"/>
    <x v="0"/>
    <x v="76"/>
    <x v="1"/>
    <x v="0"/>
    <n v="495"/>
  </r>
  <r>
    <x v="2"/>
    <x v="77"/>
    <x v="5"/>
    <x v="77"/>
    <x v="1"/>
    <x v="0"/>
    <n v="416"/>
  </r>
  <r>
    <x v="2"/>
    <x v="78"/>
    <x v="3"/>
    <x v="78"/>
    <x v="1"/>
    <x v="0"/>
    <n v="382"/>
  </r>
  <r>
    <x v="2"/>
    <x v="79"/>
    <x v="3"/>
    <x v="79"/>
    <x v="0"/>
    <x v="0"/>
    <n v="507"/>
  </r>
  <r>
    <x v="2"/>
    <x v="80"/>
    <x v="2"/>
    <x v="80"/>
    <x v="0"/>
    <x v="0"/>
    <n v="232"/>
  </r>
  <r>
    <x v="2"/>
    <x v="81"/>
    <x v="0"/>
    <x v="81"/>
    <x v="0"/>
    <x v="0"/>
    <n v="552"/>
  </r>
  <r>
    <x v="2"/>
    <x v="82"/>
    <x v="8"/>
    <x v="82"/>
    <x v="2"/>
    <x v="0"/>
    <n v="601"/>
  </r>
  <r>
    <x v="2"/>
    <x v="83"/>
    <x v="11"/>
    <x v="83"/>
    <x v="1"/>
    <x v="0"/>
    <n v="8"/>
  </r>
  <r>
    <x v="2"/>
    <x v="84"/>
    <x v="0"/>
    <x v="84"/>
    <x v="1"/>
    <x v="0"/>
    <n v="361"/>
  </r>
  <r>
    <x v="2"/>
    <x v="85"/>
    <x v="12"/>
    <x v="85"/>
    <x v="1"/>
    <x v="0"/>
    <n v="416"/>
  </r>
  <r>
    <x v="2"/>
    <x v="86"/>
    <x v="9"/>
    <x v="86"/>
    <x v="1"/>
    <x v="0"/>
    <n v="354"/>
  </r>
  <r>
    <x v="2"/>
    <x v="87"/>
    <x v="10"/>
    <x v="87"/>
    <x v="1"/>
    <x v="0"/>
    <n v="348"/>
  </r>
  <r>
    <x v="2"/>
    <x v="88"/>
    <x v="5"/>
    <x v="88"/>
    <x v="1"/>
    <x v="0"/>
    <n v="486"/>
  </r>
  <r>
    <x v="2"/>
    <x v="89"/>
    <x v="1"/>
    <x v="89"/>
    <x v="1"/>
    <x v="0"/>
    <n v="974"/>
  </r>
  <r>
    <x v="2"/>
    <x v="90"/>
    <x v="0"/>
    <x v="90"/>
    <x v="1"/>
    <x v="0"/>
    <n v="381"/>
  </r>
  <r>
    <x v="2"/>
    <x v="91"/>
    <x v="12"/>
    <x v="91"/>
    <x v="1"/>
    <x v="0"/>
    <n v="962"/>
  </r>
  <r>
    <x v="2"/>
    <x v="92"/>
    <x v="2"/>
    <x v="92"/>
    <x v="1"/>
    <x v="0"/>
    <n v="62"/>
  </r>
  <r>
    <x v="2"/>
    <x v="93"/>
    <x v="11"/>
    <x v="93"/>
    <x v="1"/>
    <x v="0"/>
    <n v="538"/>
  </r>
  <r>
    <x v="2"/>
    <x v="94"/>
    <x v="0"/>
    <x v="94"/>
    <x v="1"/>
    <x v="0"/>
    <n v="539"/>
  </r>
  <r>
    <x v="2"/>
    <x v="95"/>
    <x v="4"/>
    <x v="95"/>
    <x v="1"/>
    <x v="0"/>
    <n v="1522"/>
  </r>
  <r>
    <x v="2"/>
    <x v="96"/>
    <x v="2"/>
    <x v="96"/>
    <x v="1"/>
    <x v="0"/>
    <n v="559"/>
  </r>
  <r>
    <x v="2"/>
    <x v="97"/>
    <x v="5"/>
    <x v="97"/>
    <x v="2"/>
    <x v="0"/>
    <n v="921"/>
  </r>
  <r>
    <x v="2"/>
    <x v="98"/>
    <x v="8"/>
    <x v="98"/>
    <x v="0"/>
    <x v="0"/>
    <n v="328"/>
  </r>
  <r>
    <x v="2"/>
    <x v="99"/>
    <x v="1"/>
    <x v="99"/>
    <x v="0"/>
    <x v="0"/>
    <n v="236"/>
  </r>
  <r>
    <x v="2"/>
    <x v="100"/>
    <x v="10"/>
    <x v="100"/>
    <x v="0"/>
    <x v="0"/>
    <n v="301"/>
  </r>
  <r>
    <x v="2"/>
    <x v="101"/>
    <x v="5"/>
    <x v="101"/>
    <x v="0"/>
    <x v="0"/>
    <n v="202"/>
  </r>
  <r>
    <x v="2"/>
    <x v="102"/>
    <x v="0"/>
    <x v="102"/>
    <x v="3"/>
    <x v="0"/>
    <n v="1723"/>
  </r>
  <r>
    <x v="2"/>
    <x v="103"/>
    <x v="8"/>
    <x v="103"/>
    <x v="0"/>
    <x v="0"/>
    <n v="441"/>
  </r>
  <r>
    <x v="2"/>
    <x v="104"/>
    <x v="8"/>
    <x v="104"/>
    <x v="1"/>
    <x v="0"/>
    <n v="191"/>
  </r>
  <r>
    <x v="2"/>
    <x v="105"/>
    <x v="8"/>
    <x v="105"/>
    <x v="2"/>
    <x v="0"/>
    <n v="229"/>
  </r>
  <r>
    <x v="2"/>
    <x v="106"/>
    <x v="10"/>
    <x v="106"/>
    <x v="0"/>
    <x v="0"/>
    <n v="525"/>
  </r>
  <r>
    <x v="2"/>
    <x v="107"/>
    <x v="8"/>
    <x v="107"/>
    <x v="3"/>
    <x v="0"/>
    <n v="2439"/>
  </r>
  <r>
    <x v="2"/>
    <x v="108"/>
    <x v="8"/>
    <x v="108"/>
    <x v="0"/>
    <x v="0"/>
    <n v="497"/>
  </r>
  <r>
    <x v="2"/>
    <x v="109"/>
    <x v="5"/>
    <x v="109"/>
    <x v="3"/>
    <x v="0"/>
    <n v="1415"/>
  </r>
  <r>
    <x v="2"/>
    <x v="110"/>
    <x v="7"/>
    <x v="110"/>
    <x v="1"/>
    <x v="0"/>
    <n v="471"/>
  </r>
  <r>
    <x v="2"/>
    <x v="111"/>
    <x v="0"/>
    <x v="111"/>
    <x v="1"/>
    <x v="0"/>
    <n v="352"/>
  </r>
  <r>
    <x v="2"/>
    <x v="112"/>
    <x v="0"/>
    <x v="112"/>
    <x v="1"/>
    <x v="0"/>
    <n v="382"/>
  </r>
  <r>
    <x v="2"/>
    <x v="113"/>
    <x v="1"/>
    <x v="113"/>
    <x v="0"/>
    <x v="0"/>
    <n v="134"/>
  </r>
  <r>
    <x v="2"/>
    <x v="114"/>
    <x v="4"/>
    <x v="114"/>
    <x v="1"/>
    <x v="0"/>
    <n v="780"/>
  </r>
  <r>
    <x v="2"/>
    <x v="115"/>
    <x v="0"/>
    <x v="115"/>
    <x v="0"/>
    <x v="0"/>
    <n v="985"/>
  </r>
  <r>
    <x v="2"/>
    <x v="116"/>
    <x v="7"/>
    <x v="116"/>
    <x v="1"/>
    <x v="0"/>
    <n v="579"/>
  </r>
  <r>
    <x v="2"/>
    <x v="117"/>
    <x v="8"/>
    <x v="117"/>
    <x v="1"/>
    <x v="0"/>
    <n v="389"/>
  </r>
  <r>
    <x v="2"/>
    <x v="118"/>
    <x v="5"/>
    <x v="118"/>
    <x v="1"/>
    <x v="0"/>
    <n v="422"/>
  </r>
  <r>
    <x v="2"/>
    <x v="119"/>
    <x v="6"/>
    <x v="119"/>
    <x v="1"/>
    <x v="0"/>
    <n v="107"/>
  </r>
  <r>
    <x v="2"/>
    <x v="120"/>
    <x v="5"/>
    <x v="120"/>
    <x v="4"/>
    <x v="1"/>
    <n v="220"/>
  </r>
  <r>
    <x v="2"/>
    <x v="121"/>
    <x v="4"/>
    <x v="121"/>
    <x v="5"/>
    <x v="2"/>
    <n v="604"/>
  </r>
  <r>
    <x v="2"/>
    <x v="122"/>
    <x v="1"/>
    <x v="122"/>
    <x v="4"/>
    <x v="1"/>
    <n v="393"/>
  </r>
  <r>
    <x v="2"/>
    <x v="123"/>
    <x v="10"/>
    <x v="123"/>
    <x v="5"/>
    <x v="2"/>
    <n v="519"/>
  </r>
  <r>
    <x v="2"/>
    <x v="124"/>
    <x v="10"/>
    <x v="124"/>
    <x v="5"/>
    <x v="2"/>
    <n v="391"/>
  </r>
  <r>
    <x v="2"/>
    <x v="125"/>
    <x v="0"/>
    <x v="125"/>
    <x v="5"/>
    <x v="2"/>
    <n v="189"/>
  </r>
  <r>
    <x v="2"/>
    <x v="126"/>
    <x v="0"/>
    <x v="126"/>
    <x v="5"/>
    <x v="2"/>
    <n v="224"/>
  </r>
  <r>
    <x v="2"/>
    <x v="127"/>
    <x v="5"/>
    <x v="127"/>
    <x v="4"/>
    <x v="1"/>
    <n v="380"/>
  </r>
  <r>
    <x v="2"/>
    <x v="128"/>
    <x v="9"/>
    <x v="128"/>
    <x v="5"/>
    <x v="2"/>
    <n v="506"/>
  </r>
  <r>
    <x v="2"/>
    <x v="129"/>
    <x v="5"/>
    <x v="129"/>
    <x v="5"/>
    <x v="2"/>
    <n v="287"/>
  </r>
  <r>
    <x v="2"/>
    <x v="130"/>
    <x v="0"/>
    <x v="130"/>
    <x v="5"/>
    <x v="2"/>
    <n v="270"/>
  </r>
  <r>
    <x v="2"/>
    <x v="131"/>
    <x v="0"/>
    <x v="131"/>
    <x v="5"/>
    <x v="2"/>
    <n v="393"/>
  </r>
  <r>
    <x v="2"/>
    <x v="132"/>
    <x v="0"/>
    <x v="132"/>
    <x v="5"/>
    <x v="2"/>
    <n v="460"/>
  </r>
  <r>
    <x v="2"/>
    <x v="133"/>
    <x v="0"/>
    <x v="133"/>
    <x v="5"/>
    <x v="2"/>
    <n v="398"/>
  </r>
  <r>
    <x v="2"/>
    <x v="134"/>
    <x v="0"/>
    <x v="134"/>
    <x v="5"/>
    <x v="2"/>
    <n v="688"/>
  </r>
  <r>
    <x v="2"/>
    <x v="135"/>
    <x v="8"/>
    <x v="135"/>
    <x v="4"/>
    <x v="1"/>
    <n v="359"/>
  </r>
  <r>
    <x v="2"/>
    <x v="136"/>
    <x v="4"/>
    <x v="136"/>
    <x v="5"/>
    <x v="2"/>
    <n v="393"/>
  </r>
  <r>
    <x v="2"/>
    <x v="137"/>
    <x v="4"/>
    <x v="137"/>
    <x v="5"/>
    <x v="2"/>
    <m/>
  </r>
  <r>
    <x v="2"/>
    <x v="138"/>
    <x v="5"/>
    <x v="138"/>
    <x v="5"/>
    <x v="2"/>
    <n v="288"/>
  </r>
  <r>
    <x v="2"/>
    <x v="139"/>
    <x v="8"/>
    <x v="139"/>
    <x v="5"/>
    <x v="2"/>
    <m/>
  </r>
  <r>
    <x v="2"/>
    <x v="140"/>
    <x v="8"/>
    <x v="140"/>
    <x v="5"/>
    <x v="2"/>
    <n v="895"/>
  </r>
  <r>
    <x v="2"/>
    <x v="141"/>
    <x v="0"/>
    <x v="141"/>
    <x v="5"/>
    <x v="2"/>
    <n v="185"/>
  </r>
  <r>
    <x v="2"/>
    <x v="142"/>
    <x v="11"/>
    <x v="142"/>
    <x v="4"/>
    <x v="1"/>
    <n v="468"/>
  </r>
  <r>
    <x v="2"/>
    <x v="143"/>
    <x v="10"/>
    <x v="143"/>
    <x v="5"/>
    <x v="2"/>
    <n v="944"/>
  </r>
  <r>
    <x v="2"/>
    <x v="144"/>
    <x v="5"/>
    <x v="144"/>
    <x v="5"/>
    <x v="2"/>
    <n v="884"/>
  </r>
  <r>
    <x v="2"/>
    <x v="145"/>
    <x v="5"/>
    <x v="145"/>
    <x v="5"/>
    <x v="2"/>
    <n v="192"/>
  </r>
  <r>
    <x v="2"/>
    <x v="146"/>
    <x v="0"/>
    <x v="146"/>
    <x v="4"/>
    <x v="1"/>
    <n v="6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11" firstHeaderRow="1" firstDataRow="2" firstDataCol="1" rowPageCount="1" colPageCount="1"/>
  <pivotFields count="7">
    <pivotField axis="axisCol" showAll="0">
      <items count="4">
        <item x="0"/>
        <item x="1"/>
        <item x="2"/>
        <item t="default"/>
      </items>
    </pivotField>
    <pivotField showAll="0">
      <items count="1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t="default"/>
      </items>
    </pivotField>
    <pivotField showAll="0">
      <items count="14">
        <item x="6"/>
        <item x="8"/>
        <item x="1"/>
        <item x="12"/>
        <item x="0"/>
        <item x="4"/>
        <item x="10"/>
        <item x="2"/>
        <item x="3"/>
        <item x="9"/>
        <item x="5"/>
        <item x="11"/>
        <item x="7"/>
        <item t="default"/>
      </items>
    </pivotField>
    <pivotField axis="axisRow" showAll="0">
      <items count="148">
        <item x="123"/>
        <item x="99"/>
        <item x="1"/>
        <item x="12"/>
        <item x="82"/>
        <item x="104"/>
        <item x="103"/>
        <item x="134"/>
        <item x="106"/>
        <item x="127"/>
        <item x="122"/>
        <item x="90"/>
        <item x="107"/>
        <item x="102"/>
        <item x="83"/>
        <item x="124"/>
        <item x="143"/>
        <item x="7"/>
        <item x="125"/>
        <item x="89"/>
        <item x="136"/>
        <item x="132"/>
        <item x="128"/>
        <item x="13"/>
        <item x="15"/>
        <item x="14"/>
        <item x="91"/>
        <item x="129"/>
        <item x="145"/>
        <item x="85"/>
        <item x="130"/>
        <item x="92"/>
        <item x="111"/>
        <item x="131"/>
        <item x="11"/>
        <item x="16"/>
        <item x="17"/>
        <item x="18"/>
        <item x="19"/>
        <item x="20"/>
        <item x="21"/>
        <item x="112"/>
        <item x="141"/>
        <item x="4"/>
        <item x="59"/>
        <item x="84"/>
        <item x="120"/>
        <item x="5"/>
        <item x="95"/>
        <item x="75"/>
        <item x="22"/>
        <item x="135"/>
        <item x="3"/>
        <item x="23"/>
        <item x="24"/>
        <item x="25"/>
        <item x="121"/>
        <item x="137"/>
        <item x="93"/>
        <item x="98"/>
        <item x="26"/>
        <item x="67"/>
        <item x="27"/>
        <item x="101"/>
        <item x="45"/>
        <item x="6"/>
        <item x="126"/>
        <item x="28"/>
        <item x="10"/>
        <item x="77"/>
        <item x="119"/>
        <item x="30"/>
        <item x="8"/>
        <item x="31"/>
        <item x="33"/>
        <item x="34"/>
        <item x="88"/>
        <item x="32"/>
        <item x="94"/>
        <item x="37"/>
        <item x="35"/>
        <item x="38"/>
        <item x="39"/>
        <item x="41"/>
        <item x="42"/>
        <item x="43"/>
        <item x="40"/>
        <item x="62"/>
        <item x="44"/>
        <item x="76"/>
        <item x="138"/>
        <item x="0"/>
        <item x="81"/>
        <item x="57"/>
        <item x="2"/>
        <item x="113"/>
        <item x="97"/>
        <item x="46"/>
        <item x="105"/>
        <item x="114"/>
        <item x="140"/>
        <item x="139"/>
        <item x="48"/>
        <item x="47"/>
        <item x="49"/>
        <item x="50"/>
        <item x="78"/>
        <item x="80"/>
        <item x="51"/>
        <item x="53"/>
        <item x="133"/>
        <item x="100"/>
        <item x="29"/>
        <item x="109"/>
        <item x="54"/>
        <item x="55"/>
        <item x="58"/>
        <item x="60"/>
        <item x="9"/>
        <item x="61"/>
        <item x="108"/>
        <item x="118"/>
        <item x="52"/>
        <item x="63"/>
        <item x="144"/>
        <item x="64"/>
        <item x="65"/>
        <item x="66"/>
        <item x="117"/>
        <item x="115"/>
        <item x="96"/>
        <item x="68"/>
        <item x="142"/>
        <item x="146"/>
        <item x="36"/>
        <item x="110"/>
        <item x="69"/>
        <item x="86"/>
        <item x="116"/>
        <item x="72"/>
        <item x="70"/>
        <item x="56"/>
        <item x="71"/>
        <item x="73"/>
        <item x="74"/>
        <item x="87"/>
        <item x="79"/>
        <item t="default"/>
      </items>
    </pivotField>
    <pivotField showAll="0">
      <items count="7">
        <item x="5"/>
        <item x="3"/>
        <item x="4"/>
        <item x="2"/>
        <item x="0"/>
        <item x="1"/>
        <item t="default"/>
      </items>
    </pivotField>
    <pivotField axis="axisPage" multipleItemSelectionAllowed="1" showAll="0">
      <items count="4">
        <item h="1" x="2"/>
        <item h="1" x="0"/>
        <item x="1"/>
        <item t="default"/>
      </items>
    </pivotField>
    <pivotField dataField="1" showAll="0"/>
  </pivotFields>
  <rowFields count="1">
    <field x="3"/>
  </rowFields>
  <rowItems count="7">
    <i>
      <x v="9"/>
    </i>
    <i>
      <x v="10"/>
    </i>
    <i>
      <x v="46"/>
    </i>
    <i>
      <x v="51"/>
    </i>
    <i>
      <x v="132"/>
    </i>
    <i>
      <x v="13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5" hier="-1"/>
  </pageFields>
  <dataFields count="1">
    <dataField name="Sum of Student Count" fld="6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47"/>
  <sheetViews>
    <sheetView showGridLines="0" tabSelected="1" workbookViewId="0"/>
  </sheetViews>
  <sheetFormatPr baseColWidth="10" defaultRowHeight="16" outlineLevelRow="1" x14ac:dyDescent="0.2"/>
  <cols>
    <col min="1" max="1" width="2.6640625" style="451" customWidth="1"/>
    <col min="2" max="2" width="53.1640625" style="451" customWidth="1"/>
    <col min="3" max="3" width="21.5" style="451" customWidth="1"/>
    <col min="4" max="4" width="10" style="451" customWidth="1"/>
    <col min="5" max="5" width="16.6640625" style="451" customWidth="1"/>
    <col min="6" max="6" width="47.33203125" style="451" customWidth="1"/>
    <col min="7" max="9" width="15.1640625" style="451" bestFit="1" customWidth="1"/>
    <col min="10" max="10" width="17.33203125" style="451" bestFit="1" customWidth="1"/>
    <col min="11" max="11" width="8.83203125" style="451" customWidth="1"/>
    <col min="12" max="18" width="9.83203125" style="451" customWidth="1"/>
    <col min="19" max="19" width="20" style="451" bestFit="1" customWidth="1"/>
    <col min="20" max="16384" width="10.83203125" style="451"/>
  </cols>
  <sheetData>
    <row r="2" spans="2:6" x14ac:dyDescent="0.2">
      <c r="B2" s="572" t="s">
        <v>422</v>
      </c>
      <c r="C2" s="539" t="s">
        <v>423</v>
      </c>
      <c r="D2" s="540" t="s">
        <v>330</v>
      </c>
      <c r="E2" s="562" t="s">
        <v>401</v>
      </c>
      <c r="F2" s="567" t="s">
        <v>424</v>
      </c>
    </row>
    <row r="3" spans="2:6" x14ac:dyDescent="0.2">
      <c r="B3" s="542" t="s">
        <v>398</v>
      </c>
      <c r="C3" s="543">
        <f>E47</f>
        <v>65466.999999999993</v>
      </c>
      <c r="D3" s="544">
        <v>1</v>
      </c>
      <c r="E3" s="563"/>
      <c r="F3" s="568"/>
    </row>
    <row r="4" spans="2:6" x14ac:dyDescent="0.2">
      <c r="B4" s="546" t="s">
        <v>391</v>
      </c>
      <c r="C4" s="547">
        <f>E34</f>
        <v>8714</v>
      </c>
      <c r="D4" s="548">
        <f>C4/C3</f>
        <v>0.13310522858844917</v>
      </c>
      <c r="E4" s="564"/>
      <c r="F4" s="569"/>
    </row>
    <row r="5" spans="2:6" x14ac:dyDescent="0.2">
      <c r="B5" s="546" t="s">
        <v>393</v>
      </c>
      <c r="C5" s="547">
        <f>E39</f>
        <v>2445</v>
      </c>
      <c r="D5" s="548">
        <f>C5/C3</f>
        <v>3.7347060351016544E-2</v>
      </c>
      <c r="E5" s="564"/>
      <c r="F5" s="569"/>
    </row>
    <row r="6" spans="2:6" x14ac:dyDescent="0.2">
      <c r="B6" s="546" t="s">
        <v>395</v>
      </c>
      <c r="C6" s="560">
        <f>E44</f>
        <v>54307.999999999993</v>
      </c>
      <c r="D6" s="548">
        <f>C6/C3</f>
        <v>0.82954771106053427</v>
      </c>
      <c r="E6" s="564"/>
      <c r="F6" s="569"/>
    </row>
    <row r="7" spans="2:6" ht="32" x14ac:dyDescent="0.2">
      <c r="B7" s="558" t="s">
        <v>392</v>
      </c>
      <c r="C7" s="547">
        <f>E35</f>
        <v>1278</v>
      </c>
      <c r="D7" s="548">
        <f>C7/SUM($C$7:$C$8)</f>
        <v>0.8098859315589354</v>
      </c>
      <c r="E7" s="565">
        <f>C7*$E$31</f>
        <v>1278000</v>
      </c>
      <c r="F7" s="571" t="s">
        <v>425</v>
      </c>
    </row>
    <row r="8" spans="2:6" ht="33" thickBot="1" x14ac:dyDescent="0.25">
      <c r="B8" s="558" t="s">
        <v>394</v>
      </c>
      <c r="C8" s="560">
        <f>E40</f>
        <v>300</v>
      </c>
      <c r="D8" s="548">
        <f>C8/SUM($C$7:$C$8)</f>
        <v>0.19011406844106463</v>
      </c>
      <c r="E8" s="565">
        <f>C8*$E$31</f>
        <v>300000</v>
      </c>
      <c r="F8" s="571" t="s">
        <v>426</v>
      </c>
    </row>
    <row r="9" spans="2:6" x14ac:dyDescent="0.2">
      <c r="B9" s="554" t="s">
        <v>399</v>
      </c>
      <c r="C9" s="555">
        <f>SUM(C8,C7)</f>
        <v>1578</v>
      </c>
      <c r="D9" s="556">
        <f>C9/C9</f>
        <v>1</v>
      </c>
      <c r="E9" s="566">
        <f>SUM(E7:E8)</f>
        <v>1578000</v>
      </c>
      <c r="F9" s="570"/>
    </row>
    <row r="11" spans="2:6" hidden="1" outlineLevel="1" x14ac:dyDescent="0.2">
      <c r="B11" s="572" t="s">
        <v>397</v>
      </c>
      <c r="C11" s="539" t="s">
        <v>402</v>
      </c>
      <c r="D11" s="540" t="s">
        <v>330</v>
      </c>
      <c r="E11" s="541" t="s">
        <v>401</v>
      </c>
    </row>
    <row r="12" spans="2:6" hidden="1" outlineLevel="1" x14ac:dyDescent="0.2">
      <c r="B12" s="542" t="s">
        <v>398</v>
      </c>
      <c r="C12" s="543">
        <f>I23</f>
        <v>69484.287568766842</v>
      </c>
      <c r="D12" s="544">
        <v>1</v>
      </c>
      <c r="E12" s="545"/>
    </row>
    <row r="13" spans="2:6" hidden="1" outlineLevel="1" x14ac:dyDescent="0.2">
      <c r="B13" s="546" t="s">
        <v>391</v>
      </c>
      <c r="C13" s="547">
        <f>I34</f>
        <v>10767</v>
      </c>
      <c r="D13" s="548">
        <f>C13/$C$12</f>
        <v>0.15495589545109997</v>
      </c>
      <c r="E13" s="549"/>
    </row>
    <row r="14" spans="2:6" hidden="1" outlineLevel="1" x14ac:dyDescent="0.2">
      <c r="B14" s="546" t="s">
        <v>393</v>
      </c>
      <c r="C14" s="547">
        <f>I39</f>
        <v>6558.2074638865861</v>
      </c>
      <c r="D14" s="548">
        <f>C14/$C$12</f>
        <v>9.4384035489981727E-2</v>
      </c>
      <c r="E14" s="549"/>
    </row>
    <row r="15" spans="2:6" hidden="1" outlineLevel="1" x14ac:dyDescent="0.2">
      <c r="B15" s="546" t="s">
        <v>395</v>
      </c>
      <c r="C15" s="547">
        <f>I44</f>
        <v>52159.080104880253</v>
      </c>
      <c r="D15" s="548">
        <f>C15/$C$12</f>
        <v>0.75066006905891824</v>
      </c>
      <c r="E15" s="549"/>
    </row>
    <row r="16" spans="2:6" hidden="1" outlineLevel="1" x14ac:dyDescent="0.2">
      <c r="B16" s="558" t="s">
        <v>392</v>
      </c>
      <c r="C16" s="547">
        <f>SUM(J35:J36)</f>
        <v>3331</v>
      </c>
      <c r="D16" s="548">
        <f>C16/(SUM($C$16,$C$17))</f>
        <v>0.43012793956429862</v>
      </c>
      <c r="E16" s="550">
        <f>C16*$E$31</f>
        <v>3331000</v>
      </c>
      <c r="F16" s="561"/>
    </row>
    <row r="17" spans="2:11" hidden="1" outlineLevel="1" x14ac:dyDescent="0.2">
      <c r="B17" s="558" t="s">
        <v>394</v>
      </c>
      <c r="C17" s="547">
        <f>SUM(J40:J41)</f>
        <v>4413.2074638865861</v>
      </c>
      <c r="D17" s="548">
        <f>C17/(SUM($C$16,$C$17))</f>
        <v>0.56987206043570138</v>
      </c>
      <c r="E17" s="550">
        <f>C17*$E$31</f>
        <v>4413207.463886586</v>
      </c>
    </row>
    <row r="18" spans="2:11" ht="17" hidden="1" outlineLevel="1" thickBot="1" x14ac:dyDescent="0.25">
      <c r="B18" s="559" t="s">
        <v>396</v>
      </c>
      <c r="C18" s="551">
        <f>J45</f>
        <v>-2148.9198951197395</v>
      </c>
      <c r="D18" s="552" t="s">
        <v>400</v>
      </c>
      <c r="E18" s="553"/>
    </row>
    <row r="19" spans="2:11" hidden="1" outlineLevel="1" x14ac:dyDescent="0.2">
      <c r="B19" s="554" t="s">
        <v>399</v>
      </c>
      <c r="C19" s="555">
        <f>SUM(C17,C16)</f>
        <v>7744.2074638865861</v>
      </c>
      <c r="D19" s="556">
        <f>C19/C19</f>
        <v>1</v>
      </c>
      <c r="E19" s="557">
        <f>SUM(E16:E17)</f>
        <v>7744207.463886586</v>
      </c>
    </row>
    <row r="20" spans="2:11" collapsed="1" x14ac:dyDescent="0.2"/>
    <row r="21" spans="2:11" x14ac:dyDescent="0.2">
      <c r="B21" s="468" t="s">
        <v>331</v>
      </c>
      <c r="C21" s="469" t="s">
        <v>333</v>
      </c>
      <c r="D21" s="469" t="s">
        <v>334</v>
      </c>
      <c r="E21" s="469" t="s">
        <v>335</v>
      </c>
      <c r="F21" s="469" t="s">
        <v>336</v>
      </c>
      <c r="G21" s="469" t="s">
        <v>337</v>
      </c>
      <c r="H21" s="469" t="s">
        <v>338</v>
      </c>
      <c r="I21" s="469" t="s">
        <v>339</v>
      </c>
      <c r="J21" s="476" t="s">
        <v>345</v>
      </c>
      <c r="K21" s="477"/>
    </row>
    <row r="22" spans="2:11" x14ac:dyDescent="0.2">
      <c r="B22" s="471" t="s">
        <v>332</v>
      </c>
      <c r="C22" s="462" t="s">
        <v>329</v>
      </c>
      <c r="D22" s="462">
        <v>2.7041783087644922E-2</v>
      </c>
      <c r="E22" s="518">
        <v>2.3593608305450452E-2</v>
      </c>
      <c r="F22" s="459">
        <v>1.4999999999999999E-2</v>
      </c>
      <c r="G22" s="459">
        <v>1.4999999999999999E-2</v>
      </c>
      <c r="H22" s="459">
        <v>1.4999999999999999E-2</v>
      </c>
      <c r="I22" s="459">
        <v>1.4999999999999999E-2</v>
      </c>
      <c r="J22" s="456">
        <f>AVERAGE(F22:I22)</f>
        <v>1.4999999999999999E-2</v>
      </c>
      <c r="K22" s="452" t="s">
        <v>346</v>
      </c>
    </row>
    <row r="23" spans="2:11" x14ac:dyDescent="0.2">
      <c r="B23" s="471" t="s">
        <v>377</v>
      </c>
      <c r="C23" s="461">
        <v>62274</v>
      </c>
      <c r="D23" s="461">
        <v>63958</v>
      </c>
      <c r="E23" s="519">
        <v>65467</v>
      </c>
      <c r="F23" s="526">
        <f>E23*(1+F22)</f>
        <v>66449.00499999999</v>
      </c>
      <c r="G23" s="526">
        <f t="shared" ref="G23:I23" si="0">F23*(1+G22)</f>
        <v>67445.74007499998</v>
      </c>
      <c r="H23" s="526">
        <f t="shared" si="0"/>
        <v>68457.42617612498</v>
      </c>
      <c r="I23" s="526">
        <f t="shared" si="0"/>
        <v>69484.287568766842</v>
      </c>
      <c r="J23" s="456">
        <f>((I23/E23)^(1/5))-1</f>
        <v>1.1982107117464613E-2</v>
      </c>
      <c r="K23" s="452" t="s">
        <v>343</v>
      </c>
    </row>
    <row r="24" spans="2:11" x14ac:dyDescent="0.2">
      <c r="B24" s="471" t="s">
        <v>376</v>
      </c>
      <c r="C24" s="462" t="s">
        <v>329</v>
      </c>
      <c r="D24" s="461">
        <v>514</v>
      </c>
      <c r="E24" s="525">
        <v>610</v>
      </c>
      <c r="F24" s="526">
        <v>945</v>
      </c>
      <c r="G24" s="526">
        <v>820</v>
      </c>
      <c r="H24" s="526">
        <v>685</v>
      </c>
      <c r="I24" s="526">
        <v>271</v>
      </c>
      <c r="J24" s="455">
        <f>SUM(E24:I24)</f>
        <v>3331</v>
      </c>
      <c r="K24" s="452" t="s">
        <v>347</v>
      </c>
    </row>
    <row r="25" spans="2:11" x14ac:dyDescent="0.2">
      <c r="B25" s="471" t="s">
        <v>416</v>
      </c>
      <c r="C25" s="462"/>
      <c r="D25" s="462"/>
      <c r="E25" s="518">
        <v>0</v>
      </c>
      <c r="F25" s="457">
        <v>0</v>
      </c>
      <c r="G25" s="457">
        <v>0</v>
      </c>
      <c r="H25" s="457">
        <v>0</v>
      </c>
      <c r="I25" s="457">
        <v>0</v>
      </c>
      <c r="J25" s="456">
        <f>SUM(E25:I25)</f>
        <v>0</v>
      </c>
      <c r="K25" s="452" t="s">
        <v>347</v>
      </c>
    </row>
    <row r="26" spans="2:11" x14ac:dyDescent="0.2">
      <c r="B26" s="471" t="s">
        <v>417</v>
      </c>
      <c r="C26" s="462"/>
      <c r="D26" s="462"/>
      <c r="E26" s="519">
        <f>E25*E23</f>
        <v>0</v>
      </c>
      <c r="F26" s="519">
        <f t="shared" ref="F26:I26" si="1">F25*F23</f>
        <v>0</v>
      </c>
      <c r="G26" s="519">
        <f t="shared" si="1"/>
        <v>0</v>
      </c>
      <c r="H26" s="519">
        <f t="shared" si="1"/>
        <v>0</v>
      </c>
      <c r="I26" s="519">
        <f t="shared" si="1"/>
        <v>0</v>
      </c>
      <c r="J26" s="455">
        <f>SUM(E26:I26)</f>
        <v>0</v>
      </c>
      <c r="K26" s="452" t="s">
        <v>347</v>
      </c>
    </row>
    <row r="27" spans="2:11" x14ac:dyDescent="0.2">
      <c r="B27" s="471" t="s">
        <v>379</v>
      </c>
      <c r="C27" s="462" t="s">
        <v>329</v>
      </c>
      <c r="D27" s="461">
        <v>680</v>
      </c>
      <c r="E27" s="519">
        <v>300</v>
      </c>
      <c r="F27" s="519">
        <v>0</v>
      </c>
      <c r="G27" s="519">
        <v>700</v>
      </c>
      <c r="H27" s="519">
        <v>0</v>
      </c>
      <c r="I27" s="519">
        <v>0</v>
      </c>
      <c r="J27" s="455">
        <f>SUM(E27:I27)</f>
        <v>1000</v>
      </c>
      <c r="K27" s="452" t="s">
        <v>347</v>
      </c>
    </row>
    <row r="28" spans="2:11" x14ac:dyDescent="0.2">
      <c r="B28" s="471" t="s">
        <v>418</v>
      </c>
      <c r="C28" s="462"/>
      <c r="D28" s="462"/>
      <c r="E28" s="518">
        <v>0</v>
      </c>
      <c r="F28" s="488">
        <v>0.01</v>
      </c>
      <c r="G28" s="488">
        <v>0.01</v>
      </c>
      <c r="H28" s="488">
        <v>0.01</v>
      </c>
      <c r="I28" s="488">
        <v>0.02</v>
      </c>
      <c r="J28" s="456">
        <f>SUM(E28:I28)</f>
        <v>0.05</v>
      </c>
      <c r="K28" s="452" t="s">
        <v>347</v>
      </c>
    </row>
    <row r="29" spans="2:11" x14ac:dyDescent="0.2">
      <c r="B29" s="471" t="s">
        <v>419</v>
      </c>
      <c r="C29" s="462"/>
      <c r="D29" s="462"/>
      <c r="E29" s="519">
        <f>E28*E$23</f>
        <v>0</v>
      </c>
      <c r="F29" s="519">
        <f t="shared" ref="F29:I29" si="2">F28*F$23</f>
        <v>664.49004999999988</v>
      </c>
      <c r="G29" s="519">
        <f t="shared" si="2"/>
        <v>674.45740074999981</v>
      </c>
      <c r="H29" s="519">
        <f t="shared" si="2"/>
        <v>684.57426176124977</v>
      </c>
      <c r="I29" s="519">
        <f t="shared" si="2"/>
        <v>1389.6857513753368</v>
      </c>
      <c r="J29" s="455">
        <f>SUM(D29:I29)</f>
        <v>3413.2074638865861</v>
      </c>
      <c r="K29" s="452" t="s">
        <v>347</v>
      </c>
    </row>
    <row r="30" spans="2:11" x14ac:dyDescent="0.2">
      <c r="B30" s="471" t="s">
        <v>388</v>
      </c>
      <c r="C30" s="461">
        <f t="shared" ref="C30:I30" si="3">C23-(SUM(C34,C39))</f>
        <v>54323</v>
      </c>
      <c r="D30" s="461">
        <f t="shared" si="3"/>
        <v>54300</v>
      </c>
      <c r="E30" s="519">
        <f t="shared" si="3"/>
        <v>54308</v>
      </c>
      <c r="F30" s="519">
        <f t="shared" si="3"/>
        <v>53903.51494999999</v>
      </c>
      <c r="G30" s="519">
        <f t="shared" si="3"/>
        <v>52928.792624249982</v>
      </c>
      <c r="H30" s="519">
        <f t="shared" si="3"/>
        <v>52792.904463613726</v>
      </c>
      <c r="I30" s="519">
        <f t="shared" si="3"/>
        <v>52159.080104880253</v>
      </c>
      <c r="J30" s="453">
        <f>((I30/E30)^(1/5))-1</f>
        <v>-8.042140418583088E-3</v>
      </c>
      <c r="K30" s="452" t="s">
        <v>343</v>
      </c>
    </row>
    <row r="31" spans="2:11" x14ac:dyDescent="0.2">
      <c r="B31" s="472" t="s">
        <v>344</v>
      </c>
      <c r="C31" s="463"/>
      <c r="D31" s="463"/>
      <c r="E31" s="520">
        <v>1000</v>
      </c>
      <c r="F31" s="464">
        <v>1000</v>
      </c>
      <c r="G31" s="464">
        <v>1000</v>
      </c>
      <c r="H31" s="464">
        <v>1000</v>
      </c>
      <c r="I31" s="464">
        <v>1000</v>
      </c>
      <c r="J31" s="467">
        <f>AVERAGE(F31:I31)</f>
        <v>1000</v>
      </c>
      <c r="K31" s="452" t="s">
        <v>346</v>
      </c>
    </row>
    <row r="32" spans="2:11" x14ac:dyDescent="0.2">
      <c r="B32" s="473"/>
      <c r="C32" s="466"/>
      <c r="D32" s="466"/>
      <c r="E32" s="466"/>
      <c r="F32" s="458"/>
      <c r="G32" s="458"/>
      <c r="H32" s="458"/>
      <c r="I32" s="458"/>
    </row>
    <row r="33" spans="2:11" x14ac:dyDescent="0.2">
      <c r="B33" s="468" t="s">
        <v>350</v>
      </c>
      <c r="C33" s="469" t="s">
        <v>333</v>
      </c>
      <c r="D33" s="469" t="s">
        <v>334</v>
      </c>
      <c r="E33" s="469" t="s">
        <v>335</v>
      </c>
      <c r="F33" s="469" t="s">
        <v>336</v>
      </c>
      <c r="G33" s="469" t="s">
        <v>337</v>
      </c>
      <c r="H33" s="469" t="s">
        <v>338</v>
      </c>
      <c r="I33" s="470" t="s">
        <v>339</v>
      </c>
      <c r="J33" s="476" t="s">
        <v>345</v>
      </c>
      <c r="K33" s="477"/>
    </row>
    <row r="34" spans="2:11" x14ac:dyDescent="0.2">
      <c r="B34" s="471" t="s">
        <v>375</v>
      </c>
      <c r="C34" s="461">
        <v>6409</v>
      </c>
      <c r="D34" s="461">
        <v>7436</v>
      </c>
      <c r="E34" s="461">
        <f>D34+SUM(E35:E36)</f>
        <v>8714</v>
      </c>
      <c r="F34" s="455">
        <f>E34+(SUM(F35:F36))</f>
        <v>9436</v>
      </c>
      <c r="G34" s="455">
        <f t="shared" ref="G34:I34" si="4">F34+(SUM(G35:G36))</f>
        <v>10033</v>
      </c>
      <c r="H34" s="455">
        <f t="shared" si="4"/>
        <v>10496</v>
      </c>
      <c r="I34" s="455">
        <f t="shared" si="4"/>
        <v>10767</v>
      </c>
      <c r="J34" s="453">
        <f>((I34/F34)^(1/4))-1</f>
        <v>3.353858611450633E-2</v>
      </c>
      <c r="K34" s="483" t="s">
        <v>343</v>
      </c>
    </row>
    <row r="35" spans="2:11" x14ac:dyDescent="0.2">
      <c r="B35" s="474" t="s">
        <v>376</v>
      </c>
      <c r="C35" s="461"/>
      <c r="D35" s="461">
        <f>D24</f>
        <v>514</v>
      </c>
      <c r="E35" s="519">
        <v>1278</v>
      </c>
      <c r="F35" s="519">
        <v>722</v>
      </c>
      <c r="G35" s="519">
        <v>597</v>
      </c>
      <c r="H35" s="519">
        <v>463</v>
      </c>
      <c r="I35" s="519">
        <v>271</v>
      </c>
      <c r="J35" s="519">
        <f t="shared" ref="J35" si="5">J24</f>
        <v>3331</v>
      </c>
      <c r="K35" s="483" t="s">
        <v>347</v>
      </c>
    </row>
    <row r="36" spans="2:11" x14ac:dyDescent="0.2">
      <c r="B36" s="474" t="s">
        <v>420</v>
      </c>
      <c r="C36" s="460"/>
      <c r="D36" s="527">
        <f>D26</f>
        <v>0</v>
      </c>
      <c r="E36" s="528">
        <f t="shared" ref="E36:I36" si="6">E26</f>
        <v>0</v>
      </c>
      <c r="F36" s="529">
        <f t="shared" si="6"/>
        <v>0</v>
      </c>
      <c r="G36" s="529">
        <f t="shared" si="6"/>
        <v>0</v>
      </c>
      <c r="H36" s="529">
        <f t="shared" si="6"/>
        <v>0</v>
      </c>
      <c r="I36" s="529">
        <f t="shared" si="6"/>
        <v>0</v>
      </c>
      <c r="J36" s="455">
        <f>SUM(E36:I36)</f>
        <v>0</v>
      </c>
      <c r="K36" s="483" t="s">
        <v>347</v>
      </c>
    </row>
    <row r="37" spans="2:11" x14ac:dyDescent="0.2">
      <c r="B37" s="474" t="s">
        <v>378</v>
      </c>
      <c r="C37" s="460"/>
      <c r="D37" s="460">
        <f t="shared" ref="D37:I37" si="7">(D34-C34)/C34</f>
        <v>0.16024340770791076</v>
      </c>
      <c r="E37" s="521">
        <f t="shared" si="7"/>
        <v>0.17186659494351803</v>
      </c>
      <c r="F37" s="453">
        <f t="shared" si="7"/>
        <v>8.2855175579527193E-2</v>
      </c>
      <c r="G37" s="453">
        <f t="shared" si="7"/>
        <v>6.3268334039847399E-2</v>
      </c>
      <c r="H37" s="453">
        <f t="shared" si="7"/>
        <v>4.6147712548589653E-2</v>
      </c>
      <c r="I37" s="453">
        <f t="shared" si="7"/>
        <v>2.581935975609756E-2</v>
      </c>
      <c r="J37" s="453">
        <f>((I34/E34)^(1/5))-1</f>
        <v>4.3218863769261651E-2</v>
      </c>
      <c r="K37" s="484" t="s">
        <v>343</v>
      </c>
    </row>
    <row r="38" spans="2:11" x14ac:dyDescent="0.2">
      <c r="B38" s="474" t="s">
        <v>349</v>
      </c>
      <c r="C38" s="460"/>
      <c r="D38" s="460"/>
      <c r="E38" s="522">
        <f>(SUM(E35,E36))*E$31</f>
        <v>1278000</v>
      </c>
      <c r="F38" s="522">
        <f t="shared" ref="F38:I38" si="8">(SUM(F35,F36))*F31</f>
        <v>722000</v>
      </c>
      <c r="G38" s="522">
        <f t="shared" si="8"/>
        <v>597000</v>
      </c>
      <c r="H38" s="522">
        <f t="shared" si="8"/>
        <v>463000</v>
      </c>
      <c r="I38" s="522">
        <f t="shared" si="8"/>
        <v>271000</v>
      </c>
      <c r="J38" s="467">
        <f>SUM(E38:I38)</f>
        <v>3331000</v>
      </c>
      <c r="K38" s="485" t="s">
        <v>347</v>
      </c>
    </row>
    <row r="39" spans="2:11" x14ac:dyDescent="0.2">
      <c r="B39" s="471" t="s">
        <v>340</v>
      </c>
      <c r="C39" s="461">
        <v>1542</v>
      </c>
      <c r="D39" s="461">
        <v>2222</v>
      </c>
      <c r="E39" s="461">
        <v>2445</v>
      </c>
      <c r="F39" s="455">
        <f>(SUM(E39,F40,F41))</f>
        <v>3109.4900499999999</v>
      </c>
      <c r="G39" s="455">
        <f t="shared" ref="G39:I39" si="9">(SUM(F39,G40,G41))</f>
        <v>4483.9474507499999</v>
      </c>
      <c r="H39" s="455">
        <f t="shared" si="9"/>
        <v>5168.5217125112495</v>
      </c>
      <c r="I39" s="455">
        <f t="shared" si="9"/>
        <v>6558.2074638865861</v>
      </c>
      <c r="J39" s="453">
        <f>((I39/F39)^(1/4))-1</f>
        <v>0.20510252085168523</v>
      </c>
      <c r="K39" s="483" t="s">
        <v>343</v>
      </c>
    </row>
    <row r="40" spans="2:11" x14ac:dyDescent="0.2">
      <c r="B40" s="474" t="s">
        <v>386</v>
      </c>
      <c r="C40" s="461"/>
      <c r="D40" s="533">
        <f>D27</f>
        <v>680</v>
      </c>
      <c r="E40" s="534">
        <f t="shared" ref="E40:I40" si="10">E27</f>
        <v>300</v>
      </c>
      <c r="F40" s="535">
        <f t="shared" si="10"/>
        <v>0</v>
      </c>
      <c r="G40" s="535">
        <f t="shared" si="10"/>
        <v>700</v>
      </c>
      <c r="H40" s="535">
        <f t="shared" si="10"/>
        <v>0</v>
      </c>
      <c r="I40" s="535">
        <f t="shared" si="10"/>
        <v>0</v>
      </c>
      <c r="J40" s="519">
        <f>J27</f>
        <v>1000</v>
      </c>
      <c r="K40" s="483" t="s">
        <v>347</v>
      </c>
    </row>
    <row r="41" spans="2:11" x14ac:dyDescent="0.2">
      <c r="B41" s="474" t="s">
        <v>421</v>
      </c>
      <c r="C41" s="461"/>
      <c r="D41" s="533"/>
      <c r="E41" s="534">
        <f>E28*E23</f>
        <v>0</v>
      </c>
      <c r="F41" s="535">
        <f t="shared" ref="F41:I41" si="11">F28*F23</f>
        <v>664.49004999999988</v>
      </c>
      <c r="G41" s="535">
        <f t="shared" si="11"/>
        <v>674.45740074999981</v>
      </c>
      <c r="H41" s="535">
        <f t="shared" si="11"/>
        <v>684.57426176124977</v>
      </c>
      <c r="I41" s="535">
        <f t="shared" si="11"/>
        <v>1389.6857513753368</v>
      </c>
      <c r="J41" s="455">
        <f>SUM(E41:I41)</f>
        <v>3413.2074638865861</v>
      </c>
      <c r="K41" s="483" t="s">
        <v>347</v>
      </c>
    </row>
    <row r="42" spans="2:11" x14ac:dyDescent="0.2">
      <c r="B42" s="474" t="s">
        <v>387</v>
      </c>
      <c r="C42" s="461"/>
      <c r="D42" s="465">
        <f>(D39-C39)/C39</f>
        <v>0.44098573281452658</v>
      </c>
      <c r="E42" s="537">
        <f t="shared" ref="E42:I42" si="12">(E39-D39)/D39</f>
        <v>0.10036003600360036</v>
      </c>
      <c r="F42" s="454">
        <f t="shared" si="12"/>
        <v>0.27177507157464209</v>
      </c>
      <c r="G42" s="454">
        <f>(G39-F39)/F39</f>
        <v>0.44202019580348878</v>
      </c>
      <c r="H42" s="454">
        <f t="shared" si="12"/>
        <v>0.1526722311713857</v>
      </c>
      <c r="I42" s="454">
        <f t="shared" si="12"/>
        <v>0.26887489860231711</v>
      </c>
      <c r="J42" s="453">
        <f>((I39/E39)^(1/5))-1</f>
        <v>0.2181513687532437</v>
      </c>
      <c r="K42" s="536" t="s">
        <v>343</v>
      </c>
    </row>
    <row r="43" spans="2:11" x14ac:dyDescent="0.2">
      <c r="B43" s="474" t="s">
        <v>348</v>
      </c>
      <c r="C43" s="461"/>
      <c r="D43" s="533"/>
      <c r="E43" s="520">
        <f>(SUM(E40,E41))*E$31</f>
        <v>300000</v>
      </c>
      <c r="F43" s="538">
        <f t="shared" ref="F43:I43" si="13">(SUM(F40,F41))*F$31</f>
        <v>664490.04999999993</v>
      </c>
      <c r="G43" s="538">
        <f t="shared" si="13"/>
        <v>1374457.4007499998</v>
      </c>
      <c r="H43" s="538">
        <f t="shared" si="13"/>
        <v>684574.26176124974</v>
      </c>
      <c r="I43" s="538">
        <f t="shared" si="13"/>
        <v>1389685.7513753369</v>
      </c>
      <c r="J43" s="467">
        <f>SUM(E43:I43)</f>
        <v>4413207.4638865869</v>
      </c>
      <c r="K43" s="485" t="s">
        <v>347</v>
      </c>
    </row>
    <row r="44" spans="2:11" x14ac:dyDescent="0.2">
      <c r="B44" s="471" t="s">
        <v>341</v>
      </c>
      <c r="C44" s="461">
        <v>54323</v>
      </c>
      <c r="D44" s="461">
        <v>54300</v>
      </c>
      <c r="E44" s="519">
        <f>E47-(SUM(E39,E34))</f>
        <v>54307.999999999993</v>
      </c>
      <c r="F44" s="479">
        <f>F47-(SUM(F39,F34))</f>
        <v>53903.51494999999</v>
      </c>
      <c r="G44" s="479">
        <f>G47-(SUM(G39,G34))</f>
        <v>52928.792624249982</v>
      </c>
      <c r="H44" s="479">
        <f>H47-(SUM(H39,H34))</f>
        <v>52792.904463613726</v>
      </c>
      <c r="I44" s="479">
        <f>I47-(SUM(I39,I34))</f>
        <v>52159.080104880253</v>
      </c>
      <c r="J44" s="453">
        <f>((I44/F44)^(1/4))-1</f>
        <v>-8.1906242406613039E-3</v>
      </c>
      <c r="K44" s="483" t="s">
        <v>343</v>
      </c>
    </row>
    <row r="45" spans="2:11" x14ac:dyDescent="0.2">
      <c r="B45" s="474" t="s">
        <v>389</v>
      </c>
      <c r="C45" s="460"/>
      <c r="D45" s="461">
        <f t="shared" ref="D45:I45" si="14">D44-C44</f>
        <v>-23</v>
      </c>
      <c r="E45" s="519">
        <f t="shared" si="14"/>
        <v>7.999999999992724</v>
      </c>
      <c r="F45" s="455">
        <f t="shared" si="14"/>
        <v>-404.48505000000296</v>
      </c>
      <c r="G45" s="455">
        <f t="shared" si="14"/>
        <v>-974.72232575000817</v>
      </c>
      <c r="H45" s="455">
        <f t="shared" si="14"/>
        <v>-135.88816063625563</v>
      </c>
      <c r="I45" s="455">
        <f t="shared" si="14"/>
        <v>-633.82435873347276</v>
      </c>
      <c r="J45" s="455">
        <f>SUM(F45:I45)</f>
        <v>-2148.9198951197395</v>
      </c>
      <c r="K45" s="483" t="s">
        <v>347</v>
      </c>
    </row>
    <row r="46" spans="2:11" ht="17" thickBot="1" x14ac:dyDescent="0.25">
      <c r="B46" s="475" t="s">
        <v>390</v>
      </c>
      <c r="C46" s="465"/>
      <c r="D46" s="463">
        <f t="shared" ref="D46:I46" si="15">(D44-C44)/C44</f>
        <v>-4.2339340610791009E-4</v>
      </c>
      <c r="E46" s="523">
        <f t="shared" si="15"/>
        <v>1.4732965009194704E-4</v>
      </c>
      <c r="F46" s="466">
        <f t="shared" si="15"/>
        <v>-7.4479828017972125E-3</v>
      </c>
      <c r="G46" s="466">
        <f t="shared" si="15"/>
        <v>-1.8082722929184572E-2</v>
      </c>
      <c r="H46" s="466">
        <f t="shared" si="15"/>
        <v>-2.5673769209312511E-3</v>
      </c>
      <c r="I46" s="466">
        <f t="shared" si="15"/>
        <v>-1.2005862628193177E-2</v>
      </c>
      <c r="J46" s="466">
        <f>((I44/F44)^(1/4)-1)</f>
        <v>-8.1906242406613039E-3</v>
      </c>
      <c r="K46" s="486" t="s">
        <v>343</v>
      </c>
    </row>
    <row r="47" spans="2:11" x14ac:dyDescent="0.2">
      <c r="B47" s="478" t="s">
        <v>342</v>
      </c>
      <c r="C47" s="480">
        <f>SUM(C34:C44)</f>
        <v>62274</v>
      </c>
      <c r="D47" s="480">
        <f t="shared" ref="D47:I47" si="16">C47*(1+D22)</f>
        <v>63957.999999999993</v>
      </c>
      <c r="E47" s="524">
        <f t="shared" si="16"/>
        <v>65466.999999999993</v>
      </c>
      <c r="F47" s="481">
        <f t="shared" si="16"/>
        <v>66449.00499999999</v>
      </c>
      <c r="G47" s="481">
        <f t="shared" si="16"/>
        <v>67445.74007499998</v>
      </c>
      <c r="H47" s="481">
        <f t="shared" si="16"/>
        <v>68457.42617612498</v>
      </c>
      <c r="I47" s="481">
        <f t="shared" si="16"/>
        <v>69484.287568766842</v>
      </c>
      <c r="J47" s="482">
        <f>((I47/F47)^(1/4))-1</f>
        <v>1.1229036984303331E-2</v>
      </c>
      <c r="K47" s="487" t="s">
        <v>343</v>
      </c>
    </row>
  </sheetData>
  <scenarios current="0" show="0">
    <scenario name="No Cap Lift" locked="1" count="8" user="Microsoft Office User" comment="No lift in Commonwealth cap; Horace Mann adds more seats annually">
      <inputCells r="F25" val="0" numFmtId="164"/>
      <inputCells r="G25" val="0" numFmtId="164"/>
      <inputCells r="H25" val="0" numFmtId="164"/>
      <inputCells r="I25" val="0" numFmtId="164"/>
      <inputCells r="F28" val="0.01" numFmtId="164"/>
      <inputCells r="G28" val="0.01" numFmtId="164"/>
      <inputCells r="H28" val="0.01" numFmtId="164"/>
      <inputCells r="I28" val="0.02" numFmtId="164"/>
    </scenario>
    <scenario name="Low Cap Lift" locked="1" count="8" user="Microsoft Office User" comment="Commonwealth Cap lifts to become 20% of total student population; Horace Mann growth gradually accelerates.">
      <inputCells r="F25" val="0.01" numFmtId="164"/>
      <inputCells r="G25" val="0.01" numFmtId="164"/>
      <inputCells r="H25" val="0.01" numFmtId="164"/>
      <inputCells r="I25" val="0.01" numFmtId="164"/>
      <inputCells r="F28" val="0.0075" numFmtId="164"/>
      <inputCells r="G28" val="0.01" numFmtId="164"/>
      <inputCells r="H28" val="0.01" numFmtId="164"/>
      <inputCells r="I28" val="0.01" numFmtId="164"/>
    </scenario>
    <scenario name="Moderate Cap Lift" locked="1" count="8" user="Microsoft Office User" comment="Commonwealth cap lifts to 25% of all students; Horace Mann seats grow modestly to reach 7% of all city seats">
      <inputCells r="F25" val="0.02" numFmtId="164"/>
      <inputCells r="G25" val="0.02" numFmtId="164"/>
      <inputCells r="H25" val="0.02" numFmtId="164"/>
      <inputCells r="I25" val="0.03" numFmtId="164"/>
      <inputCells r="F28" val="0.0025" numFmtId="164"/>
      <inputCells r="G28" val="0.005" numFmtId="164"/>
      <inputCells r="H28" val="0.0075" numFmtId="164"/>
      <inputCells r="I28" val="0.0075" numFmtId="164"/>
    </scenario>
    <scenario name="Aggressive Cap Lift" locked="1" count="8" user="Microsoft Office User" comment="Commonwealth charter cap lifts to allow 30% of total city seats; Horace Mann growth grows, albeit slowly.">
      <inputCells r="F25" val="0.03" numFmtId="164"/>
      <inputCells r="G25" val="0.03" numFmtId="164"/>
      <inputCells r="H25" val="0.04" numFmtId="164"/>
      <inputCells r="I25" val="0.04" numFmtId="164"/>
      <inputCells r="F28" val="0" numFmtId="164"/>
      <inputCells r="G28" val="0" numFmtId="164"/>
      <inputCells r="H28" val="0.0025" numFmtId="164"/>
      <inputCells r="I28" val="0.0025" numFmtId="164"/>
    </scenario>
  </scenarios>
  <phoneticPr fontId="9" type="noConversion"/>
  <dataValidations count="2">
    <dataValidation allowBlank="1" showInputMessage="1" showErrorMessage="1" promptTitle="&quot;Baseline Seat Growth&quot;" prompt="Commonwealth Charter Baseline Seat Growth represents all seats that are currently authorized to open in Commonwealth Charters, including 668 newly-announced seats (all detailed in &quot;Baseline Growth&quot; tab)" sqref="B24"/>
    <dataValidation allowBlank="1" showInputMessage="1" showErrorMessage="1" promptTitle="Baseline Seat Growth" prompt="Horace Mann Charter Baseline Seat Growth represents all seats that are included in Unlocking Potential growth plan (inclued in &quot;Baseline Growth&quot; tab)" sqref="B27"/>
  </dataValidations>
  <pageMargins left="0.7" right="0.7" top="0.75" bottom="0.75" header="0.3" footer="0.3"/>
  <pageSetup scale="51" orientation="portrait" horizontalDpi="0" verticalDpi="0"/>
  <colBreaks count="1" manualBreakCount="1">
    <brk id="12" max="104857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showGridLines="0" workbookViewId="0"/>
  </sheetViews>
  <sheetFormatPr baseColWidth="10" defaultRowHeight="15" x14ac:dyDescent="0.2"/>
  <cols>
    <col min="1" max="1" width="17" bestFit="1" customWidth="1"/>
    <col min="2" max="2" width="17" customWidth="1"/>
    <col min="3" max="3" width="43" bestFit="1" customWidth="1"/>
    <col min="4" max="4" width="13.83203125" bestFit="1" customWidth="1"/>
    <col min="14" max="14" width="21.83203125" bestFit="1" customWidth="1"/>
  </cols>
  <sheetData>
    <row r="2" spans="1:14" x14ac:dyDescent="0.2">
      <c r="A2" t="s">
        <v>403</v>
      </c>
    </row>
    <row r="4" spans="1:14" ht="16" x14ac:dyDescent="0.2">
      <c r="A4" s="489" t="s">
        <v>359</v>
      </c>
      <c r="B4" s="530" t="s">
        <v>381</v>
      </c>
      <c r="C4" s="490" t="s">
        <v>360</v>
      </c>
      <c r="D4" s="490" t="s">
        <v>373</v>
      </c>
      <c r="E4" s="490" t="s">
        <v>333</v>
      </c>
      <c r="F4" s="490" t="s">
        <v>334</v>
      </c>
      <c r="G4" s="490" t="s">
        <v>335</v>
      </c>
      <c r="H4" s="490" t="s">
        <v>351</v>
      </c>
      <c r="I4" s="490" t="s">
        <v>352</v>
      </c>
      <c r="J4" s="490" t="s">
        <v>353</v>
      </c>
      <c r="K4" s="490" t="s">
        <v>354</v>
      </c>
      <c r="L4" s="490" t="s">
        <v>355</v>
      </c>
      <c r="M4" s="490" t="s">
        <v>328</v>
      </c>
      <c r="N4" s="491" t="s">
        <v>372</v>
      </c>
    </row>
    <row r="5" spans="1:14" ht="16" x14ac:dyDescent="0.2">
      <c r="A5" s="492" t="s">
        <v>380</v>
      </c>
      <c r="B5" s="531" t="s">
        <v>257</v>
      </c>
      <c r="C5" s="493" t="s">
        <v>404</v>
      </c>
      <c r="D5" s="493" t="s">
        <v>328</v>
      </c>
      <c r="E5" s="494">
        <v>1180</v>
      </c>
      <c r="F5" s="494">
        <v>1800</v>
      </c>
      <c r="G5" s="495">
        <v>2100</v>
      </c>
      <c r="H5" s="495">
        <v>2100</v>
      </c>
      <c r="I5" s="495">
        <v>2800</v>
      </c>
      <c r="J5" s="495">
        <v>2800</v>
      </c>
      <c r="K5" s="495">
        <v>2800</v>
      </c>
      <c r="L5" s="494">
        <v>2800</v>
      </c>
      <c r="M5" s="493"/>
      <c r="N5" s="496"/>
    </row>
    <row r="6" spans="1:14" ht="16" x14ac:dyDescent="0.2">
      <c r="A6" s="492" t="s">
        <v>380</v>
      </c>
      <c r="B6" s="531" t="s">
        <v>257</v>
      </c>
      <c r="C6" s="493" t="s">
        <v>405</v>
      </c>
      <c r="D6" s="493" t="s">
        <v>374</v>
      </c>
      <c r="E6" s="494"/>
      <c r="F6" s="494">
        <f>F5-E5</f>
        <v>620</v>
      </c>
      <c r="G6" s="495">
        <v>300</v>
      </c>
      <c r="H6" s="495">
        <f>H5-G5</f>
        <v>0</v>
      </c>
      <c r="I6" s="495">
        <v>700</v>
      </c>
      <c r="J6" s="495">
        <v>0</v>
      </c>
      <c r="K6" s="495">
        <v>0</v>
      </c>
      <c r="L6" s="494">
        <v>0</v>
      </c>
      <c r="M6" s="498">
        <f>SUM(G6:L6)</f>
        <v>1000</v>
      </c>
      <c r="N6" s="496"/>
    </row>
    <row r="7" spans="1:14" ht="16" x14ac:dyDescent="0.2">
      <c r="A7" s="492" t="s">
        <v>361</v>
      </c>
      <c r="B7" s="531" t="s">
        <v>260</v>
      </c>
      <c r="C7" s="493" t="s">
        <v>356</v>
      </c>
      <c r="D7" s="493" t="s">
        <v>360</v>
      </c>
      <c r="E7" s="494">
        <v>224</v>
      </c>
      <c r="F7" s="494">
        <v>224</v>
      </c>
      <c r="G7" s="495">
        <v>224</v>
      </c>
      <c r="H7" s="495">
        <v>224</v>
      </c>
      <c r="I7" s="495">
        <v>224</v>
      </c>
      <c r="J7" s="495">
        <v>224</v>
      </c>
      <c r="K7" s="495">
        <v>224</v>
      </c>
      <c r="L7" s="494">
        <v>224</v>
      </c>
      <c r="M7" s="493"/>
      <c r="N7" s="496"/>
    </row>
    <row r="8" spans="1:14" ht="16" x14ac:dyDescent="0.2">
      <c r="A8" s="497" t="s">
        <v>361</v>
      </c>
      <c r="B8" s="531" t="s">
        <v>260</v>
      </c>
      <c r="C8" s="498" t="s">
        <v>357</v>
      </c>
      <c r="D8" s="498" t="s">
        <v>360</v>
      </c>
      <c r="E8" s="499">
        <v>56</v>
      </c>
      <c r="F8" s="499">
        <v>112</v>
      </c>
      <c r="G8" s="500">
        <v>168</v>
      </c>
      <c r="H8" s="500">
        <v>224</v>
      </c>
      <c r="I8" s="500">
        <v>224</v>
      </c>
      <c r="J8" s="500">
        <v>224</v>
      </c>
      <c r="K8" s="500">
        <v>224</v>
      </c>
      <c r="L8" s="499">
        <v>224</v>
      </c>
      <c r="M8" s="498"/>
      <c r="N8" s="501"/>
    </row>
    <row r="9" spans="1:14" ht="16" x14ac:dyDescent="0.2">
      <c r="A9" s="497" t="s">
        <v>361</v>
      </c>
      <c r="B9" s="531" t="s">
        <v>260</v>
      </c>
      <c r="C9" s="498" t="s">
        <v>358</v>
      </c>
      <c r="D9" s="498" t="s">
        <v>360</v>
      </c>
      <c r="E9" s="499">
        <v>0</v>
      </c>
      <c r="F9" s="499">
        <v>0</v>
      </c>
      <c r="G9" s="500">
        <v>0</v>
      </c>
      <c r="H9" s="500">
        <v>112</v>
      </c>
      <c r="I9" s="500">
        <v>280</v>
      </c>
      <c r="J9" s="500">
        <v>448</v>
      </c>
      <c r="K9" s="500">
        <v>616</v>
      </c>
      <c r="L9" s="499">
        <v>672</v>
      </c>
      <c r="M9" s="498"/>
      <c r="N9" s="501"/>
    </row>
    <row r="10" spans="1:14" ht="16" x14ac:dyDescent="0.2">
      <c r="A10" s="497" t="s">
        <v>361</v>
      </c>
      <c r="B10" s="531" t="s">
        <v>260</v>
      </c>
      <c r="C10" s="498" t="s">
        <v>406</v>
      </c>
      <c r="D10" s="498" t="s">
        <v>328</v>
      </c>
      <c r="E10" s="499">
        <f>SUM(E7:E9)</f>
        <v>280</v>
      </c>
      <c r="F10" s="499">
        <f>SUM(F7:F9)</f>
        <v>336</v>
      </c>
      <c r="G10" s="500">
        <f>SUM(G7:G9)</f>
        <v>392</v>
      </c>
      <c r="H10" s="500">
        <f t="shared" ref="H10:L10" si="0">SUM(H7:H9)</f>
        <v>560</v>
      </c>
      <c r="I10" s="500">
        <f t="shared" si="0"/>
        <v>728</v>
      </c>
      <c r="J10" s="500">
        <f t="shared" si="0"/>
        <v>896</v>
      </c>
      <c r="K10" s="500">
        <f t="shared" si="0"/>
        <v>1064</v>
      </c>
      <c r="L10" s="499">
        <f t="shared" si="0"/>
        <v>1120</v>
      </c>
      <c r="M10" s="498"/>
      <c r="N10" s="501"/>
    </row>
    <row r="11" spans="1:14" ht="16" x14ac:dyDescent="0.2">
      <c r="A11" s="497" t="s">
        <v>361</v>
      </c>
      <c r="B11" s="531" t="s">
        <v>260</v>
      </c>
      <c r="C11" s="498" t="s">
        <v>407</v>
      </c>
      <c r="D11" s="498" t="s">
        <v>374</v>
      </c>
      <c r="E11" s="499"/>
      <c r="F11" s="499">
        <f t="shared" ref="F11:L11" si="1">IF(F10-E10&gt;0,F10-E10,0)</f>
        <v>56</v>
      </c>
      <c r="G11" s="500">
        <f t="shared" si="1"/>
        <v>56</v>
      </c>
      <c r="H11" s="500">
        <f t="shared" si="1"/>
        <v>168</v>
      </c>
      <c r="I11" s="500">
        <f t="shared" si="1"/>
        <v>168</v>
      </c>
      <c r="J11" s="500">
        <f t="shared" si="1"/>
        <v>168</v>
      </c>
      <c r="K11" s="500">
        <f t="shared" si="1"/>
        <v>168</v>
      </c>
      <c r="L11" s="499">
        <f t="shared" si="1"/>
        <v>56</v>
      </c>
      <c r="M11" s="498">
        <f>SUM(G11:L11)</f>
        <v>784</v>
      </c>
      <c r="N11" s="501">
        <f>SUM(G11:K11)</f>
        <v>728</v>
      </c>
    </row>
    <row r="12" spans="1:14" ht="16" x14ac:dyDescent="0.2">
      <c r="A12" s="497" t="s">
        <v>362</v>
      </c>
      <c r="B12" s="531" t="s">
        <v>260</v>
      </c>
      <c r="C12" s="498" t="s">
        <v>408</v>
      </c>
      <c r="D12" s="498" t="s">
        <v>328</v>
      </c>
      <c r="E12" s="499">
        <v>676</v>
      </c>
      <c r="F12" s="499">
        <v>784</v>
      </c>
      <c r="G12" s="500">
        <v>885</v>
      </c>
      <c r="H12" s="500">
        <v>1002</v>
      </c>
      <c r="I12" s="500">
        <v>1072</v>
      </c>
      <c r="J12" s="500">
        <v>1125</v>
      </c>
      <c r="K12" s="500">
        <v>1189</v>
      </c>
      <c r="L12" s="499">
        <v>1244</v>
      </c>
      <c r="M12" s="498"/>
      <c r="N12" s="501"/>
    </row>
    <row r="13" spans="1:14" ht="16" x14ac:dyDescent="0.2">
      <c r="A13" s="497" t="s">
        <v>362</v>
      </c>
      <c r="B13" s="531" t="s">
        <v>260</v>
      </c>
      <c r="C13" s="498" t="s">
        <v>409</v>
      </c>
      <c r="D13" s="498" t="s">
        <v>374</v>
      </c>
      <c r="E13" s="499"/>
      <c r="F13" s="499">
        <f t="shared" ref="F13" si="2">IF(F12-E12&gt;0,F12-E12,0)</f>
        <v>108</v>
      </c>
      <c r="G13" s="500">
        <f t="shared" ref="G13" si="3">IF(G12-F12&gt;0,G12-F12,0)</f>
        <v>101</v>
      </c>
      <c r="H13" s="500">
        <f t="shared" ref="H13" si="4">IF(H12-G12&gt;0,H12-G12,0)</f>
        <v>117</v>
      </c>
      <c r="I13" s="500">
        <f t="shared" ref="I13" si="5">IF(I12-H12&gt;0,I12-H12,0)</f>
        <v>70</v>
      </c>
      <c r="J13" s="500">
        <f t="shared" ref="J13" si="6">IF(J12-I12&gt;0,J12-I12,0)</f>
        <v>53</v>
      </c>
      <c r="K13" s="500">
        <f t="shared" ref="K13" si="7">IF(K12-J12&gt;0,K12-J12,0)</f>
        <v>64</v>
      </c>
      <c r="L13" s="499">
        <f t="shared" ref="L13" si="8">IF(L12-K12&gt;0,L12-K12,0)</f>
        <v>55</v>
      </c>
      <c r="M13" s="498">
        <f>SUM(G13:L13)</f>
        <v>460</v>
      </c>
      <c r="N13" s="501">
        <f>SUM(G13:K13)</f>
        <v>405</v>
      </c>
    </row>
    <row r="14" spans="1:14" ht="16" x14ac:dyDescent="0.2">
      <c r="A14" s="497" t="s">
        <v>363</v>
      </c>
      <c r="B14" s="531" t="s">
        <v>260</v>
      </c>
      <c r="C14" s="498" t="s">
        <v>410</v>
      </c>
      <c r="D14" s="498" t="s">
        <v>328</v>
      </c>
      <c r="E14" s="499">
        <v>72</v>
      </c>
      <c r="F14" s="499">
        <v>144</v>
      </c>
      <c r="G14" s="500">
        <v>280</v>
      </c>
      <c r="H14" s="500">
        <v>412</v>
      </c>
      <c r="I14" s="500">
        <v>538</v>
      </c>
      <c r="J14" s="500">
        <v>588</v>
      </c>
      <c r="K14" s="500">
        <v>588</v>
      </c>
      <c r="L14" s="499">
        <v>588</v>
      </c>
      <c r="M14" s="498"/>
      <c r="N14" s="501"/>
    </row>
    <row r="15" spans="1:14" ht="16" x14ac:dyDescent="0.2">
      <c r="A15" s="497" t="s">
        <v>363</v>
      </c>
      <c r="B15" s="531" t="s">
        <v>260</v>
      </c>
      <c r="C15" s="498" t="s">
        <v>411</v>
      </c>
      <c r="D15" s="498" t="s">
        <v>374</v>
      </c>
      <c r="E15" s="499"/>
      <c r="F15" s="499">
        <f t="shared" ref="F15" si="9">IF(F14-E14&gt;0,F14-E14,0)</f>
        <v>72</v>
      </c>
      <c r="G15" s="500">
        <f t="shared" ref="G15" si="10">IF(G14-F14&gt;0,G14-F14,0)</f>
        <v>136</v>
      </c>
      <c r="H15" s="500">
        <f t="shared" ref="H15" si="11">IF(H14-G14&gt;0,H14-G14,0)</f>
        <v>132</v>
      </c>
      <c r="I15" s="500">
        <f t="shared" ref="I15" si="12">IF(I14-H14&gt;0,I14-H14,0)</f>
        <v>126</v>
      </c>
      <c r="J15" s="500">
        <f t="shared" ref="J15" si="13">IF(J14-I14&gt;0,J14-I14,0)</f>
        <v>50</v>
      </c>
      <c r="K15" s="500">
        <f t="shared" ref="K15" si="14">IF(K14-J14&gt;0,K14-J14,0)</f>
        <v>0</v>
      </c>
      <c r="L15" s="499">
        <f t="shared" ref="L15" si="15">IF(L14-K14&gt;0,L14-K14,0)</f>
        <v>0</v>
      </c>
      <c r="M15" s="498">
        <f>SUM(G15:L15)</f>
        <v>444</v>
      </c>
      <c r="N15" s="501">
        <f>SUM(G15:K15)</f>
        <v>444</v>
      </c>
    </row>
    <row r="16" spans="1:14" ht="16" x14ac:dyDescent="0.2">
      <c r="A16" s="497" t="s">
        <v>364</v>
      </c>
      <c r="B16" s="531" t="s">
        <v>260</v>
      </c>
      <c r="C16" s="498" t="s">
        <v>412</v>
      </c>
      <c r="D16" s="498" t="s">
        <v>328</v>
      </c>
      <c r="E16" s="499">
        <v>0</v>
      </c>
      <c r="F16" s="499">
        <v>110</v>
      </c>
      <c r="G16" s="500">
        <v>186</v>
      </c>
      <c r="H16" s="500">
        <v>241</v>
      </c>
      <c r="I16" s="500">
        <v>280</v>
      </c>
      <c r="J16" s="500">
        <v>280</v>
      </c>
      <c r="K16" s="500">
        <v>280</v>
      </c>
      <c r="L16" s="499">
        <v>280</v>
      </c>
      <c r="M16" s="498"/>
      <c r="N16" s="501"/>
    </row>
    <row r="17" spans="1:14" ht="16" x14ac:dyDescent="0.2">
      <c r="A17" s="497" t="s">
        <v>365</v>
      </c>
      <c r="B17" s="531" t="s">
        <v>260</v>
      </c>
      <c r="C17" s="498" t="s">
        <v>413</v>
      </c>
      <c r="D17" s="498" t="s">
        <v>374</v>
      </c>
      <c r="E17" s="499"/>
      <c r="F17" s="499">
        <f t="shared" ref="F17" si="16">IF(F16-E16&gt;0,F16-E16,0)</f>
        <v>110</v>
      </c>
      <c r="G17" s="500">
        <f t="shared" ref="G17" si="17">IF(G16-F16&gt;0,G16-F16,0)</f>
        <v>76</v>
      </c>
      <c r="H17" s="500">
        <f t="shared" ref="H17" si="18">IF(H16-G16&gt;0,H16-G16,0)</f>
        <v>55</v>
      </c>
      <c r="I17" s="500">
        <f t="shared" ref="I17" si="19">IF(I16-H16&gt;0,I16-H16,0)</f>
        <v>39</v>
      </c>
      <c r="J17" s="500">
        <f t="shared" ref="J17" si="20">IF(J16-I16&gt;0,J16-I16,0)</f>
        <v>0</v>
      </c>
      <c r="K17" s="500">
        <f t="shared" ref="K17" si="21">IF(K16-J16&gt;0,K16-J16,0)</f>
        <v>0</v>
      </c>
      <c r="L17" s="499">
        <f t="shared" ref="L17" si="22">IF(L16-K16&gt;0,L16-K16,0)</f>
        <v>0</v>
      </c>
      <c r="M17" s="498">
        <f>SUM(G17:L17)</f>
        <v>170</v>
      </c>
      <c r="N17" s="501">
        <f>SUM(G17:K17)</f>
        <v>170</v>
      </c>
    </row>
    <row r="18" spans="1:14" ht="16" x14ac:dyDescent="0.2">
      <c r="A18" s="497" t="s">
        <v>366</v>
      </c>
      <c r="B18" s="531" t="s">
        <v>260</v>
      </c>
      <c r="C18" s="498" t="s">
        <v>367</v>
      </c>
      <c r="D18" s="498" t="s">
        <v>360</v>
      </c>
      <c r="E18" s="499">
        <v>716</v>
      </c>
      <c r="F18" s="499">
        <v>884</v>
      </c>
      <c r="G18" s="500">
        <v>950</v>
      </c>
      <c r="H18" s="500">
        <v>950</v>
      </c>
      <c r="I18" s="500">
        <v>950</v>
      </c>
      <c r="J18" s="500">
        <v>950</v>
      </c>
      <c r="K18" s="500">
        <v>950</v>
      </c>
      <c r="L18" s="499">
        <v>950</v>
      </c>
      <c r="M18" s="498"/>
      <c r="N18" s="501"/>
    </row>
    <row r="19" spans="1:14" ht="16" x14ac:dyDescent="0.2">
      <c r="A19" s="497" t="s">
        <v>366</v>
      </c>
      <c r="B19" s="531" t="s">
        <v>260</v>
      </c>
      <c r="C19" s="498" t="s">
        <v>368</v>
      </c>
      <c r="D19" s="498" t="s">
        <v>360</v>
      </c>
      <c r="E19" s="499">
        <v>0</v>
      </c>
      <c r="F19" s="499">
        <v>0</v>
      </c>
      <c r="G19" s="500">
        <v>175</v>
      </c>
      <c r="H19" s="500">
        <v>425</v>
      </c>
      <c r="I19" s="500">
        <v>619</v>
      </c>
      <c r="J19" s="500">
        <v>811</v>
      </c>
      <c r="K19" s="500">
        <v>850</v>
      </c>
      <c r="L19" s="499">
        <v>850</v>
      </c>
      <c r="M19" s="498"/>
      <c r="N19" s="501"/>
    </row>
    <row r="20" spans="1:14" ht="16" x14ac:dyDescent="0.2">
      <c r="A20" s="497" t="s">
        <v>366</v>
      </c>
      <c r="B20" s="531" t="s">
        <v>260</v>
      </c>
      <c r="C20" s="498" t="s">
        <v>415</v>
      </c>
      <c r="D20" s="498" t="s">
        <v>328</v>
      </c>
      <c r="E20" s="499">
        <f>SUM(E18:E19)</f>
        <v>716</v>
      </c>
      <c r="F20" s="499">
        <f t="shared" ref="F20:L20" si="23">SUM(F18:F19)</f>
        <v>884</v>
      </c>
      <c r="G20" s="500">
        <f t="shared" si="23"/>
        <v>1125</v>
      </c>
      <c r="H20" s="500">
        <f t="shared" si="23"/>
        <v>1375</v>
      </c>
      <c r="I20" s="500">
        <f t="shared" si="23"/>
        <v>1569</v>
      </c>
      <c r="J20" s="500">
        <f t="shared" si="23"/>
        <v>1761</v>
      </c>
      <c r="K20" s="500">
        <f t="shared" si="23"/>
        <v>1800</v>
      </c>
      <c r="L20" s="499">
        <f t="shared" si="23"/>
        <v>1800</v>
      </c>
      <c r="M20" s="498"/>
      <c r="N20" s="501"/>
    </row>
    <row r="21" spans="1:14" ht="16" x14ac:dyDescent="0.2">
      <c r="A21" s="497" t="s">
        <v>366</v>
      </c>
      <c r="B21" s="531" t="s">
        <v>260</v>
      </c>
      <c r="C21" s="498" t="s">
        <v>414</v>
      </c>
      <c r="D21" s="498" t="s">
        <v>374</v>
      </c>
      <c r="E21" s="499"/>
      <c r="F21" s="499">
        <f t="shared" ref="F21" si="24">IF(F20-E20&gt;0,F20-E20,0)</f>
        <v>168</v>
      </c>
      <c r="G21" s="500">
        <f t="shared" ref="G21" si="25">IF(G20-F20&gt;0,G20-F20,0)</f>
        <v>241</v>
      </c>
      <c r="H21" s="500">
        <f t="shared" ref="H21" si="26">IF(H20-G20&gt;0,H20-G20,0)</f>
        <v>250</v>
      </c>
      <c r="I21" s="500">
        <f t="shared" ref="I21" si="27">IF(I20-H20&gt;0,I20-H20,0)</f>
        <v>194</v>
      </c>
      <c r="J21" s="500">
        <f t="shared" ref="J21" si="28">IF(J20-I20&gt;0,J20-I20,0)</f>
        <v>192</v>
      </c>
      <c r="K21" s="500">
        <f t="shared" ref="K21" si="29">IF(K20-J20&gt;0,K20-J20,0)</f>
        <v>39</v>
      </c>
      <c r="L21" s="499">
        <f t="shared" ref="L21" si="30">IF(L20-K20&gt;0,L20-K20,0)</f>
        <v>0</v>
      </c>
      <c r="M21" s="498">
        <f>SUM(G21:L21)</f>
        <v>916</v>
      </c>
      <c r="N21" s="501">
        <f>SUM(G21:K21)</f>
        <v>916</v>
      </c>
    </row>
    <row r="22" spans="1:14" ht="16" x14ac:dyDescent="0.2">
      <c r="A22" s="497" t="s">
        <v>369</v>
      </c>
      <c r="B22" s="531" t="s">
        <v>260</v>
      </c>
      <c r="C22" s="498" t="s">
        <v>370</v>
      </c>
      <c r="D22" s="498" t="s">
        <v>328</v>
      </c>
      <c r="E22" s="499">
        <v>0</v>
      </c>
      <c r="F22" s="499">
        <v>0</v>
      </c>
      <c r="G22" s="500">
        <v>668</v>
      </c>
      <c r="H22" s="500">
        <v>0</v>
      </c>
      <c r="I22" s="500">
        <v>0</v>
      </c>
      <c r="J22" s="500">
        <v>0</v>
      </c>
      <c r="K22" s="500">
        <v>0</v>
      </c>
      <c r="L22" s="499">
        <v>0</v>
      </c>
      <c r="M22" s="498"/>
      <c r="N22" s="501"/>
    </row>
    <row r="23" spans="1:14" ht="16" x14ac:dyDescent="0.2">
      <c r="A23" s="502" t="s">
        <v>369</v>
      </c>
      <c r="B23" s="531" t="s">
        <v>260</v>
      </c>
      <c r="C23" s="503" t="s">
        <v>371</v>
      </c>
      <c r="D23" s="503" t="s">
        <v>374</v>
      </c>
      <c r="E23" s="504"/>
      <c r="F23" s="504">
        <f t="shared" ref="F23" si="31">IF(F22-E22&gt;0,F22-E22,0)</f>
        <v>0</v>
      </c>
      <c r="G23" s="505">
        <f t="shared" ref="G23" si="32">IF(G22-F22&gt;0,G22-F22,0)</f>
        <v>668</v>
      </c>
      <c r="H23" s="505">
        <f t="shared" ref="H23" si="33">IF(H22-G22&gt;0,H22-G22,0)</f>
        <v>0</v>
      </c>
      <c r="I23" s="505">
        <f t="shared" ref="I23" si="34">IF(I22-H22&gt;0,I22-H22,0)</f>
        <v>0</v>
      </c>
      <c r="J23" s="505">
        <f t="shared" ref="J23" si="35">IF(J22-I22&gt;0,J22-I22,0)</f>
        <v>0</v>
      </c>
      <c r="K23" s="505">
        <f t="shared" ref="K23" si="36">IF(K22-J22&gt;0,K22-J22,0)</f>
        <v>0</v>
      </c>
      <c r="L23" s="504">
        <f t="shared" ref="L23" si="37">IF(L22-K22&gt;0,L22-K22,0)</f>
        <v>0</v>
      </c>
      <c r="M23" s="503">
        <f>SUM(G23:L23)</f>
        <v>668</v>
      </c>
      <c r="N23" s="506">
        <f>SUM(G23:K23)</f>
        <v>668</v>
      </c>
    </row>
    <row r="24" spans="1:14" ht="16" x14ac:dyDescent="0.2">
      <c r="A24" s="507" t="s">
        <v>328</v>
      </c>
      <c r="B24" s="532" t="s">
        <v>260</v>
      </c>
      <c r="C24" s="508" t="s">
        <v>382</v>
      </c>
      <c r="D24" s="508" t="s">
        <v>328</v>
      </c>
      <c r="E24" s="509">
        <f t="shared" ref="E24:L27" si="38">SUMIFS(E$5:E$23,$D$5:$D$23,$D24,$B$5:$B$23,$B24)</f>
        <v>1744</v>
      </c>
      <c r="F24" s="509">
        <f t="shared" si="38"/>
        <v>2258</v>
      </c>
      <c r="G24" s="510">
        <f t="shared" si="38"/>
        <v>3536</v>
      </c>
      <c r="H24" s="510">
        <f t="shared" si="38"/>
        <v>3590</v>
      </c>
      <c r="I24" s="510">
        <f t="shared" si="38"/>
        <v>4187</v>
      </c>
      <c r="J24" s="510">
        <f t="shared" si="38"/>
        <v>4650</v>
      </c>
      <c r="K24" s="510">
        <f t="shared" si="38"/>
        <v>4921</v>
      </c>
      <c r="L24" s="509">
        <f t="shared" si="38"/>
        <v>5032</v>
      </c>
      <c r="M24" s="508"/>
      <c r="N24" s="511"/>
    </row>
    <row r="25" spans="1:14" ht="16" x14ac:dyDescent="0.2">
      <c r="A25" s="512" t="s">
        <v>328</v>
      </c>
      <c r="B25" s="532" t="s">
        <v>260</v>
      </c>
      <c r="C25" s="513" t="s">
        <v>383</v>
      </c>
      <c r="D25" s="513" t="s">
        <v>374</v>
      </c>
      <c r="E25" s="514">
        <f t="shared" si="38"/>
        <v>0</v>
      </c>
      <c r="F25" s="514">
        <f t="shared" si="38"/>
        <v>514</v>
      </c>
      <c r="G25" s="515">
        <f t="shared" si="38"/>
        <v>1278</v>
      </c>
      <c r="H25" s="515">
        <f t="shared" si="38"/>
        <v>722</v>
      </c>
      <c r="I25" s="515">
        <f t="shared" si="38"/>
        <v>597</v>
      </c>
      <c r="J25" s="515">
        <f t="shared" si="38"/>
        <v>463</v>
      </c>
      <c r="K25" s="515">
        <f t="shared" si="38"/>
        <v>271</v>
      </c>
      <c r="L25" s="514">
        <f t="shared" si="38"/>
        <v>111</v>
      </c>
      <c r="M25" s="516">
        <f>SUMIFS(M$5:M$23,$D$5:$D$23,"Incremental",$B$5:$B$23,"Commonwealth")</f>
        <v>3442</v>
      </c>
      <c r="N25" s="517">
        <f>SUM(G25:K25)</f>
        <v>3331</v>
      </c>
    </row>
    <row r="26" spans="1:14" ht="16" x14ac:dyDescent="0.2">
      <c r="A26" s="507" t="s">
        <v>328</v>
      </c>
      <c r="B26" s="532" t="s">
        <v>257</v>
      </c>
      <c r="C26" s="508" t="s">
        <v>384</v>
      </c>
      <c r="D26" s="508" t="s">
        <v>328</v>
      </c>
      <c r="E26" s="509">
        <f t="shared" si="38"/>
        <v>1180</v>
      </c>
      <c r="F26" s="509">
        <f t="shared" si="38"/>
        <v>1800</v>
      </c>
      <c r="G26" s="510">
        <f t="shared" si="38"/>
        <v>2100</v>
      </c>
      <c r="H26" s="510">
        <f t="shared" si="38"/>
        <v>2100</v>
      </c>
      <c r="I26" s="510">
        <f t="shared" si="38"/>
        <v>2800</v>
      </c>
      <c r="J26" s="510">
        <f t="shared" si="38"/>
        <v>2800</v>
      </c>
      <c r="K26" s="510">
        <f t="shared" si="38"/>
        <v>2800</v>
      </c>
      <c r="L26" s="509">
        <f t="shared" si="38"/>
        <v>2800</v>
      </c>
      <c r="M26" s="508"/>
      <c r="N26" s="511"/>
    </row>
    <row r="27" spans="1:14" ht="16" x14ac:dyDescent="0.2">
      <c r="A27" s="512" t="s">
        <v>328</v>
      </c>
      <c r="B27" s="513" t="s">
        <v>257</v>
      </c>
      <c r="C27" s="513" t="s">
        <v>385</v>
      </c>
      <c r="D27" s="513" t="s">
        <v>374</v>
      </c>
      <c r="E27" s="514">
        <f t="shared" si="38"/>
        <v>0</v>
      </c>
      <c r="F27" s="514">
        <f t="shared" si="38"/>
        <v>620</v>
      </c>
      <c r="G27" s="515">
        <f t="shared" si="38"/>
        <v>300</v>
      </c>
      <c r="H27" s="515">
        <f t="shared" si="38"/>
        <v>0</v>
      </c>
      <c r="I27" s="515">
        <f t="shared" si="38"/>
        <v>700</v>
      </c>
      <c r="J27" s="515">
        <f t="shared" si="38"/>
        <v>0</v>
      </c>
      <c r="K27" s="515">
        <f t="shared" si="38"/>
        <v>0</v>
      </c>
      <c r="L27" s="514">
        <f t="shared" si="38"/>
        <v>0</v>
      </c>
      <c r="M27" s="516">
        <f>SUM(G27:L27)</f>
        <v>1000</v>
      </c>
      <c r="N27" s="517">
        <f>SUM(G27:K27)</f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33" sqref="C33"/>
    </sheetView>
  </sheetViews>
  <sheetFormatPr baseColWidth="10" defaultRowHeight="15" x14ac:dyDescent="0.2"/>
  <cols>
    <col min="1" max="1" width="40.5" customWidth="1"/>
    <col min="2" max="2" width="14.5" customWidth="1"/>
    <col min="3" max="4" width="5.1640625" customWidth="1"/>
    <col min="5" max="5" width="9.83203125" customWidth="1"/>
  </cols>
  <sheetData>
    <row r="1" spans="1:5" x14ac:dyDescent="0.2">
      <c r="A1" s="446" t="s">
        <v>324</v>
      </c>
      <c r="B1" t="s">
        <v>257</v>
      </c>
    </row>
    <row r="3" spans="1:5" x14ac:dyDescent="0.2">
      <c r="A3" s="446" t="s">
        <v>326</v>
      </c>
      <c r="B3" s="446" t="s">
        <v>327</v>
      </c>
    </row>
    <row r="4" spans="1:5" x14ac:dyDescent="0.2">
      <c r="A4" s="446" t="s">
        <v>321</v>
      </c>
      <c r="B4" t="s">
        <v>313</v>
      </c>
      <c r="C4" t="s">
        <v>314</v>
      </c>
      <c r="D4" t="s">
        <v>315</v>
      </c>
      <c r="E4" t="s">
        <v>322</v>
      </c>
    </row>
    <row r="5" spans="1:5" x14ac:dyDescent="0.2">
      <c r="A5" s="447" t="s">
        <v>273</v>
      </c>
      <c r="B5" s="450">
        <v>359</v>
      </c>
      <c r="C5" s="450">
        <v>368</v>
      </c>
      <c r="D5" s="450">
        <v>380</v>
      </c>
      <c r="E5" s="450">
        <v>1107</v>
      </c>
    </row>
    <row r="6" spans="1:5" x14ac:dyDescent="0.2">
      <c r="A6" s="447" t="s">
        <v>263</v>
      </c>
      <c r="B6" s="450">
        <v>308</v>
      </c>
      <c r="C6" s="450">
        <v>324</v>
      </c>
      <c r="D6" s="450">
        <v>393</v>
      </c>
      <c r="E6" s="450">
        <v>1025</v>
      </c>
    </row>
    <row r="7" spans="1:5" x14ac:dyDescent="0.2">
      <c r="A7" s="447" t="s">
        <v>258</v>
      </c>
      <c r="B7" s="450">
        <v>131</v>
      </c>
      <c r="C7" s="450">
        <v>178</v>
      </c>
      <c r="D7" s="450">
        <v>220</v>
      </c>
      <c r="E7" s="450">
        <v>529</v>
      </c>
    </row>
    <row r="8" spans="1:5" x14ac:dyDescent="0.2">
      <c r="A8" s="447" t="s">
        <v>289</v>
      </c>
      <c r="B8" s="450">
        <v>275</v>
      </c>
      <c r="C8" s="450">
        <v>331</v>
      </c>
      <c r="D8" s="450">
        <v>359</v>
      </c>
      <c r="E8" s="450">
        <v>965</v>
      </c>
    </row>
    <row r="9" spans="1:5" x14ac:dyDescent="0.2">
      <c r="A9" s="447" t="s">
        <v>303</v>
      </c>
      <c r="B9" s="450">
        <v>469</v>
      </c>
      <c r="C9" s="450">
        <v>459</v>
      </c>
      <c r="D9" s="450">
        <v>468</v>
      </c>
      <c r="E9" s="450">
        <v>1396</v>
      </c>
    </row>
    <row r="10" spans="1:5" x14ac:dyDescent="0.2">
      <c r="A10" s="447" t="s">
        <v>311</v>
      </c>
      <c r="B10" s="450"/>
      <c r="C10" s="450">
        <v>562</v>
      </c>
      <c r="D10" s="450">
        <v>625</v>
      </c>
      <c r="E10" s="450">
        <v>1187</v>
      </c>
    </row>
    <row r="11" spans="1:5" x14ac:dyDescent="0.2">
      <c r="A11" s="447" t="s">
        <v>322</v>
      </c>
      <c r="B11" s="450">
        <v>1542</v>
      </c>
      <c r="C11" s="450">
        <v>2222</v>
      </c>
      <c r="D11" s="450">
        <v>2445</v>
      </c>
      <c r="E11" s="450">
        <v>6209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2"/>
  <sheetViews>
    <sheetView workbookViewId="0">
      <selection activeCell="D17" sqref="D17"/>
    </sheetView>
  </sheetViews>
  <sheetFormatPr baseColWidth="10" defaultColWidth="9" defaultRowHeight="15" x14ac:dyDescent="0.2"/>
  <cols>
    <col min="4" max="4" width="42.83203125" bestFit="1" customWidth="1"/>
    <col min="5" max="5" width="12" bestFit="1" customWidth="1"/>
    <col min="6" max="6" width="12" customWidth="1"/>
    <col min="7" max="7" width="12" bestFit="1" customWidth="1"/>
  </cols>
  <sheetData>
    <row r="1" spans="1:7" x14ac:dyDescent="0.2">
      <c r="A1" s="444" t="s">
        <v>316</v>
      </c>
      <c r="B1" s="444" t="s">
        <v>317</v>
      </c>
      <c r="C1" s="444" t="s">
        <v>318</v>
      </c>
      <c r="D1" s="444" t="s">
        <v>319</v>
      </c>
      <c r="E1" s="444" t="s">
        <v>320</v>
      </c>
      <c r="F1" s="448" t="s">
        <v>324</v>
      </c>
      <c r="G1" s="445" t="s">
        <v>325</v>
      </c>
    </row>
    <row r="2" spans="1:7" x14ac:dyDescent="0.2">
      <c r="A2" s="443" t="s">
        <v>313</v>
      </c>
      <c r="B2" s="1" t="s">
        <v>3</v>
      </c>
      <c r="C2" s="1" t="s">
        <v>2</v>
      </c>
      <c r="D2" s="1" t="s">
        <v>1</v>
      </c>
      <c r="E2" s="1" t="s">
        <v>0</v>
      </c>
      <c r="F2" s="449" t="s">
        <v>323</v>
      </c>
      <c r="G2" s="2">
        <v>180</v>
      </c>
    </row>
    <row r="3" spans="1:7" x14ac:dyDescent="0.2">
      <c r="A3" s="443" t="s">
        <v>313</v>
      </c>
      <c r="B3" s="1" t="s">
        <v>6</v>
      </c>
      <c r="C3" s="1" t="s">
        <v>5</v>
      </c>
      <c r="D3" s="1" t="s">
        <v>4</v>
      </c>
      <c r="E3" s="1" t="s">
        <v>0</v>
      </c>
      <c r="F3" s="449" t="s">
        <v>323</v>
      </c>
      <c r="G3" s="3">
        <v>185</v>
      </c>
    </row>
    <row r="4" spans="1:7" x14ac:dyDescent="0.2">
      <c r="A4" s="443" t="s">
        <v>313</v>
      </c>
      <c r="B4" s="1" t="s">
        <v>9</v>
      </c>
      <c r="C4" s="1" t="s">
        <v>5</v>
      </c>
      <c r="D4" s="1" t="s">
        <v>8</v>
      </c>
      <c r="E4" s="1" t="s">
        <v>7</v>
      </c>
      <c r="F4" s="449" t="s">
        <v>323</v>
      </c>
      <c r="G4" s="4">
        <v>146</v>
      </c>
    </row>
    <row r="5" spans="1:7" x14ac:dyDescent="0.2">
      <c r="A5" s="443" t="s">
        <v>313</v>
      </c>
      <c r="B5" s="1" t="s">
        <v>12</v>
      </c>
      <c r="C5" s="1" t="s">
        <v>11</v>
      </c>
      <c r="D5" s="1" t="s">
        <v>10</v>
      </c>
      <c r="E5" s="1" t="s">
        <v>7</v>
      </c>
      <c r="F5" s="449" t="s">
        <v>323</v>
      </c>
      <c r="G5" s="5">
        <v>99</v>
      </c>
    </row>
    <row r="6" spans="1:7" x14ac:dyDescent="0.2">
      <c r="A6" s="443" t="s">
        <v>313</v>
      </c>
      <c r="B6" s="1" t="s">
        <v>15</v>
      </c>
      <c r="C6" s="1" t="s">
        <v>14</v>
      </c>
      <c r="D6" s="1" t="s">
        <v>13</v>
      </c>
      <c r="E6" s="1" t="s">
        <v>7</v>
      </c>
      <c r="F6" s="449" t="s">
        <v>323</v>
      </c>
      <c r="G6" s="6">
        <v>210</v>
      </c>
    </row>
    <row r="7" spans="1:7" x14ac:dyDescent="0.2">
      <c r="A7" s="443" t="s">
        <v>313</v>
      </c>
      <c r="B7" s="1" t="s">
        <v>18</v>
      </c>
      <c r="C7" s="1" t="s">
        <v>17</v>
      </c>
      <c r="D7" s="1" t="s">
        <v>16</v>
      </c>
      <c r="E7" s="1" t="s">
        <v>7</v>
      </c>
      <c r="F7" s="449" t="s">
        <v>323</v>
      </c>
      <c r="G7" s="7">
        <v>200</v>
      </c>
    </row>
    <row r="8" spans="1:7" x14ac:dyDescent="0.2">
      <c r="A8" s="443" t="s">
        <v>313</v>
      </c>
      <c r="B8" s="1" t="s">
        <v>21</v>
      </c>
      <c r="C8" s="1" t="s">
        <v>20</v>
      </c>
      <c r="D8" s="1" t="s">
        <v>19</v>
      </c>
      <c r="E8" s="1" t="s">
        <v>7</v>
      </c>
      <c r="F8" s="449" t="s">
        <v>323</v>
      </c>
      <c r="G8" s="8">
        <v>200</v>
      </c>
    </row>
    <row r="9" spans="1:7" x14ac:dyDescent="0.2">
      <c r="A9" s="443" t="s">
        <v>313</v>
      </c>
      <c r="B9" s="1" t="s">
        <v>23</v>
      </c>
      <c r="C9" s="1" t="s">
        <v>11</v>
      </c>
      <c r="D9" s="1" t="s">
        <v>22</v>
      </c>
      <c r="E9" s="1" t="s">
        <v>0</v>
      </c>
      <c r="F9" s="449" t="s">
        <v>323</v>
      </c>
      <c r="G9" s="9">
        <v>319</v>
      </c>
    </row>
    <row r="10" spans="1:7" x14ac:dyDescent="0.2">
      <c r="A10" s="443" t="s">
        <v>313</v>
      </c>
      <c r="B10" s="1" t="s">
        <v>26</v>
      </c>
      <c r="C10" s="1" t="s">
        <v>25</v>
      </c>
      <c r="D10" s="1" t="s">
        <v>24</v>
      </c>
      <c r="E10" s="1" t="s">
        <v>7</v>
      </c>
      <c r="F10" s="449" t="s">
        <v>323</v>
      </c>
      <c r="G10" s="10">
        <v>717</v>
      </c>
    </row>
    <row r="11" spans="1:7" x14ac:dyDescent="0.2">
      <c r="A11" s="443" t="s">
        <v>313</v>
      </c>
      <c r="B11" s="1" t="s">
        <v>28</v>
      </c>
      <c r="C11" s="1" t="s">
        <v>2</v>
      </c>
      <c r="D11" s="1" t="s">
        <v>27</v>
      </c>
      <c r="E11" s="1" t="s">
        <v>7</v>
      </c>
      <c r="F11" s="449" t="s">
        <v>323</v>
      </c>
      <c r="G11" s="11"/>
    </row>
    <row r="12" spans="1:7" x14ac:dyDescent="0.2">
      <c r="A12" s="443" t="s">
        <v>313</v>
      </c>
      <c r="B12" s="1" t="s">
        <v>30</v>
      </c>
      <c r="C12" s="1" t="s">
        <v>20</v>
      </c>
      <c r="D12" s="1" t="s">
        <v>29</v>
      </c>
      <c r="E12" s="1" t="s">
        <v>7</v>
      </c>
      <c r="F12" s="449" t="s">
        <v>323</v>
      </c>
      <c r="G12" s="12"/>
    </row>
    <row r="13" spans="1:7" x14ac:dyDescent="0.2">
      <c r="A13" s="443" t="s">
        <v>313</v>
      </c>
      <c r="B13" s="1" t="s">
        <v>32</v>
      </c>
      <c r="C13" s="1" t="s">
        <v>11</v>
      </c>
      <c r="D13" s="1" t="s">
        <v>31</v>
      </c>
      <c r="E13" s="1" t="s">
        <v>7</v>
      </c>
      <c r="F13" s="449" t="s">
        <v>323</v>
      </c>
      <c r="G13" s="13">
        <v>822</v>
      </c>
    </row>
    <row r="14" spans="1:7" x14ac:dyDescent="0.2">
      <c r="A14" s="443" t="s">
        <v>313</v>
      </c>
      <c r="B14" s="1" t="s">
        <v>35</v>
      </c>
      <c r="C14" s="1" t="s">
        <v>34</v>
      </c>
      <c r="D14" s="1" t="s">
        <v>33</v>
      </c>
      <c r="E14" s="1" t="s">
        <v>7</v>
      </c>
      <c r="F14" s="449" t="s">
        <v>323</v>
      </c>
      <c r="G14" s="14">
        <v>310</v>
      </c>
    </row>
    <row r="15" spans="1:7" x14ac:dyDescent="0.2">
      <c r="A15" s="443" t="s">
        <v>313</v>
      </c>
      <c r="B15" s="1" t="s">
        <v>38</v>
      </c>
      <c r="C15" s="1" t="s">
        <v>37</v>
      </c>
      <c r="D15" s="1" t="s">
        <v>36</v>
      </c>
      <c r="E15" s="1" t="s">
        <v>7</v>
      </c>
      <c r="F15" s="449" t="s">
        <v>323</v>
      </c>
      <c r="G15" s="15">
        <v>24</v>
      </c>
    </row>
    <row r="16" spans="1:7" x14ac:dyDescent="0.2">
      <c r="A16" s="443" t="s">
        <v>313</v>
      </c>
      <c r="B16" s="1" t="s">
        <v>41</v>
      </c>
      <c r="C16" s="1" t="s">
        <v>40</v>
      </c>
      <c r="D16" s="1" t="s">
        <v>39</v>
      </c>
      <c r="E16" s="1" t="s">
        <v>7</v>
      </c>
      <c r="F16" s="449" t="s">
        <v>323</v>
      </c>
      <c r="G16" s="16">
        <v>529</v>
      </c>
    </row>
    <row r="17" spans="1:7" x14ac:dyDescent="0.2">
      <c r="A17" s="443" t="s">
        <v>313</v>
      </c>
      <c r="B17" s="1" t="s">
        <v>43</v>
      </c>
      <c r="C17" s="1" t="s">
        <v>14</v>
      </c>
      <c r="D17" s="1" t="s">
        <v>42</v>
      </c>
      <c r="E17" s="1" t="s">
        <v>7</v>
      </c>
      <c r="F17" s="449" t="s">
        <v>323</v>
      </c>
      <c r="G17" s="17">
        <v>535</v>
      </c>
    </row>
    <row r="18" spans="1:7" x14ac:dyDescent="0.2">
      <c r="A18" s="443" t="s">
        <v>313</v>
      </c>
      <c r="B18" s="1" t="s">
        <v>45</v>
      </c>
      <c r="C18" s="1" t="s">
        <v>17</v>
      </c>
      <c r="D18" s="1" t="s">
        <v>44</v>
      </c>
      <c r="E18" s="1" t="s">
        <v>7</v>
      </c>
      <c r="F18" s="449" t="s">
        <v>323</v>
      </c>
      <c r="G18" s="18">
        <v>306</v>
      </c>
    </row>
    <row r="19" spans="1:7" x14ac:dyDescent="0.2">
      <c r="A19" s="443" t="s">
        <v>313</v>
      </c>
      <c r="B19" s="1" t="s">
        <v>48</v>
      </c>
      <c r="C19" s="1" t="s">
        <v>17</v>
      </c>
      <c r="D19" s="1" t="s">
        <v>47</v>
      </c>
      <c r="E19" s="1" t="s">
        <v>46</v>
      </c>
      <c r="F19" s="449" t="s">
        <v>323</v>
      </c>
      <c r="G19" s="19"/>
    </row>
    <row r="20" spans="1:7" x14ac:dyDescent="0.2">
      <c r="A20" s="443" t="s">
        <v>313</v>
      </c>
      <c r="B20" s="1" t="s">
        <v>50</v>
      </c>
      <c r="C20" s="1" t="s">
        <v>20</v>
      </c>
      <c r="D20" s="1" t="s">
        <v>49</v>
      </c>
      <c r="E20" s="1" t="s">
        <v>7</v>
      </c>
      <c r="F20" s="449" t="s">
        <v>323</v>
      </c>
      <c r="G20" s="20">
        <v>396</v>
      </c>
    </row>
    <row r="21" spans="1:7" x14ac:dyDescent="0.2">
      <c r="A21" s="443" t="s">
        <v>313</v>
      </c>
      <c r="B21" s="1" t="s">
        <v>52</v>
      </c>
      <c r="C21" s="1" t="s">
        <v>2</v>
      </c>
      <c r="D21" s="1" t="s">
        <v>51</v>
      </c>
      <c r="E21" s="1" t="s">
        <v>7</v>
      </c>
      <c r="F21" s="449" t="s">
        <v>323</v>
      </c>
      <c r="G21" s="21">
        <v>242</v>
      </c>
    </row>
    <row r="22" spans="1:7" x14ac:dyDescent="0.2">
      <c r="A22" s="443" t="s">
        <v>313</v>
      </c>
      <c r="B22" s="1" t="s">
        <v>54</v>
      </c>
      <c r="C22" s="1" t="s">
        <v>40</v>
      </c>
      <c r="D22" s="1" t="s">
        <v>53</v>
      </c>
      <c r="E22" s="1" t="s">
        <v>0</v>
      </c>
      <c r="F22" s="449" t="s">
        <v>323</v>
      </c>
      <c r="G22" s="22">
        <v>304</v>
      </c>
    </row>
    <row r="23" spans="1:7" x14ac:dyDescent="0.2">
      <c r="A23" s="443" t="s">
        <v>313</v>
      </c>
      <c r="B23" s="1" t="s">
        <v>56</v>
      </c>
      <c r="C23" s="1" t="s">
        <v>17</v>
      </c>
      <c r="D23" s="1" t="s">
        <v>55</v>
      </c>
      <c r="E23" s="1" t="s">
        <v>7</v>
      </c>
      <c r="F23" s="449" t="s">
        <v>323</v>
      </c>
      <c r="G23" s="23">
        <v>681</v>
      </c>
    </row>
    <row r="24" spans="1:7" x14ac:dyDescent="0.2">
      <c r="A24" s="443" t="s">
        <v>313</v>
      </c>
      <c r="B24" s="1" t="s">
        <v>58</v>
      </c>
      <c r="C24" s="1" t="s">
        <v>2</v>
      </c>
      <c r="D24" s="1" t="s">
        <v>57</v>
      </c>
      <c r="E24" s="1" t="s">
        <v>7</v>
      </c>
      <c r="F24" s="449" t="s">
        <v>323</v>
      </c>
      <c r="G24" s="24">
        <v>281</v>
      </c>
    </row>
    <row r="25" spans="1:7" x14ac:dyDescent="0.2">
      <c r="A25" s="443" t="s">
        <v>313</v>
      </c>
      <c r="B25" s="1" t="s">
        <v>61</v>
      </c>
      <c r="C25" s="1" t="s">
        <v>60</v>
      </c>
      <c r="D25" s="1" t="s">
        <v>59</v>
      </c>
      <c r="E25" s="1" t="s">
        <v>7</v>
      </c>
      <c r="F25" s="449" t="s">
        <v>323</v>
      </c>
      <c r="G25" s="25">
        <v>390</v>
      </c>
    </row>
    <row r="26" spans="1:7" x14ac:dyDescent="0.2">
      <c r="A26" s="443" t="s">
        <v>313</v>
      </c>
      <c r="B26" s="1" t="s">
        <v>63</v>
      </c>
      <c r="C26" s="1" t="s">
        <v>37</v>
      </c>
      <c r="D26" s="1" t="s">
        <v>62</v>
      </c>
      <c r="E26" s="1" t="s">
        <v>46</v>
      </c>
      <c r="F26" s="449" t="s">
        <v>323</v>
      </c>
      <c r="G26" s="26">
        <v>351</v>
      </c>
    </row>
    <row r="27" spans="1:7" x14ac:dyDescent="0.2">
      <c r="A27" s="443" t="s">
        <v>313</v>
      </c>
      <c r="B27" s="1" t="s">
        <v>65</v>
      </c>
      <c r="C27" s="1" t="s">
        <v>20</v>
      </c>
      <c r="D27" s="1" t="s">
        <v>64</v>
      </c>
      <c r="E27" s="1" t="s">
        <v>7</v>
      </c>
      <c r="F27" s="449" t="s">
        <v>323</v>
      </c>
      <c r="G27" s="27">
        <v>231</v>
      </c>
    </row>
    <row r="28" spans="1:7" x14ac:dyDescent="0.2">
      <c r="A28" s="443" t="s">
        <v>313</v>
      </c>
      <c r="B28" s="1" t="s">
        <v>67</v>
      </c>
      <c r="C28" s="1" t="s">
        <v>60</v>
      </c>
      <c r="D28" s="1" t="s">
        <v>66</v>
      </c>
      <c r="E28" s="1" t="s">
        <v>7</v>
      </c>
      <c r="F28" s="449" t="s">
        <v>323</v>
      </c>
      <c r="G28" s="28">
        <v>453</v>
      </c>
    </row>
    <row r="29" spans="1:7" x14ac:dyDescent="0.2">
      <c r="A29" s="443" t="s">
        <v>313</v>
      </c>
      <c r="B29" s="1" t="s">
        <v>69</v>
      </c>
      <c r="C29" s="1" t="s">
        <v>40</v>
      </c>
      <c r="D29" s="1" t="s">
        <v>68</v>
      </c>
      <c r="E29" s="1" t="s">
        <v>7</v>
      </c>
      <c r="F29" s="449" t="s">
        <v>323</v>
      </c>
      <c r="G29" s="29">
        <v>182</v>
      </c>
    </row>
    <row r="30" spans="1:7" x14ac:dyDescent="0.2">
      <c r="A30" s="443" t="s">
        <v>313</v>
      </c>
      <c r="B30" s="1" t="s">
        <v>71</v>
      </c>
      <c r="C30" s="1" t="s">
        <v>60</v>
      </c>
      <c r="D30" s="1" t="s">
        <v>70</v>
      </c>
      <c r="E30" s="1" t="s">
        <v>7</v>
      </c>
      <c r="F30" s="449" t="s">
        <v>323</v>
      </c>
      <c r="G30" s="30">
        <v>266</v>
      </c>
    </row>
    <row r="31" spans="1:7" x14ac:dyDescent="0.2">
      <c r="A31" s="443" t="s">
        <v>313</v>
      </c>
      <c r="B31" s="1" t="s">
        <v>73</v>
      </c>
      <c r="C31" s="1" t="s">
        <v>2</v>
      </c>
      <c r="D31" s="1" t="s">
        <v>72</v>
      </c>
      <c r="E31" s="1" t="s">
        <v>7</v>
      </c>
      <c r="F31" s="449" t="s">
        <v>323</v>
      </c>
      <c r="G31" s="31">
        <v>318</v>
      </c>
    </row>
    <row r="32" spans="1:7" x14ac:dyDescent="0.2">
      <c r="A32" s="443" t="s">
        <v>313</v>
      </c>
      <c r="B32" s="1" t="s">
        <v>75</v>
      </c>
      <c r="C32" s="1" t="s">
        <v>17</v>
      </c>
      <c r="D32" s="1" t="s">
        <v>74</v>
      </c>
      <c r="E32" s="1" t="s">
        <v>7</v>
      </c>
      <c r="F32" s="449" t="s">
        <v>323</v>
      </c>
      <c r="G32" s="32">
        <v>294</v>
      </c>
    </row>
    <row r="33" spans="1:7" x14ac:dyDescent="0.2">
      <c r="A33" s="443" t="s">
        <v>313</v>
      </c>
      <c r="B33" s="1" t="s">
        <v>78</v>
      </c>
      <c r="C33" s="1" t="s">
        <v>77</v>
      </c>
      <c r="D33" s="1" t="s">
        <v>76</v>
      </c>
      <c r="E33" s="1" t="s">
        <v>7</v>
      </c>
      <c r="F33" s="449" t="s">
        <v>323</v>
      </c>
      <c r="G33" s="33">
        <v>799</v>
      </c>
    </row>
    <row r="34" spans="1:7" x14ac:dyDescent="0.2">
      <c r="A34" s="443" t="s">
        <v>313</v>
      </c>
      <c r="B34" s="1" t="s">
        <v>80</v>
      </c>
      <c r="C34" s="1" t="s">
        <v>11</v>
      </c>
      <c r="D34" s="1" t="s">
        <v>79</v>
      </c>
      <c r="E34" s="1" t="s">
        <v>7</v>
      </c>
      <c r="F34" s="449" t="s">
        <v>323</v>
      </c>
      <c r="G34" s="34">
        <v>584</v>
      </c>
    </row>
    <row r="35" spans="1:7" x14ac:dyDescent="0.2">
      <c r="A35" s="443" t="s">
        <v>313</v>
      </c>
      <c r="B35" s="1" t="s">
        <v>82</v>
      </c>
      <c r="C35" s="1" t="s">
        <v>14</v>
      </c>
      <c r="D35" s="1" t="s">
        <v>81</v>
      </c>
      <c r="E35" s="1" t="s">
        <v>7</v>
      </c>
      <c r="F35" s="449" t="s">
        <v>323</v>
      </c>
      <c r="G35" s="35">
        <v>319</v>
      </c>
    </row>
    <row r="36" spans="1:7" x14ac:dyDescent="0.2">
      <c r="A36" s="443" t="s">
        <v>313</v>
      </c>
      <c r="B36" s="1" t="s">
        <v>84</v>
      </c>
      <c r="C36" s="1" t="s">
        <v>17</v>
      </c>
      <c r="D36" s="1" t="s">
        <v>83</v>
      </c>
      <c r="E36" s="1" t="s">
        <v>7</v>
      </c>
      <c r="F36" s="449" t="s">
        <v>323</v>
      </c>
      <c r="G36" s="36">
        <v>383</v>
      </c>
    </row>
    <row r="37" spans="1:7" x14ac:dyDescent="0.2">
      <c r="A37" s="443" t="s">
        <v>313</v>
      </c>
      <c r="B37" s="1" t="s">
        <v>86</v>
      </c>
      <c r="C37" s="1" t="s">
        <v>11</v>
      </c>
      <c r="D37" s="1" t="s">
        <v>85</v>
      </c>
      <c r="E37" s="1" t="s">
        <v>7</v>
      </c>
      <c r="F37" s="449" t="s">
        <v>323</v>
      </c>
      <c r="G37" s="37">
        <v>410</v>
      </c>
    </row>
    <row r="38" spans="1:7" x14ac:dyDescent="0.2">
      <c r="A38" s="443" t="s">
        <v>313</v>
      </c>
      <c r="B38" s="1" t="s">
        <v>88</v>
      </c>
      <c r="C38" s="1" t="s">
        <v>2</v>
      </c>
      <c r="D38" s="1" t="s">
        <v>87</v>
      </c>
      <c r="E38" s="1" t="s">
        <v>7</v>
      </c>
      <c r="F38" s="449" t="s">
        <v>323</v>
      </c>
      <c r="G38" s="38">
        <v>758</v>
      </c>
    </row>
    <row r="39" spans="1:7" x14ac:dyDescent="0.2">
      <c r="A39" s="443" t="s">
        <v>313</v>
      </c>
      <c r="B39" s="1" t="s">
        <v>90</v>
      </c>
      <c r="C39" s="1" t="s">
        <v>40</v>
      </c>
      <c r="D39" s="1" t="s">
        <v>89</v>
      </c>
      <c r="E39" s="1" t="s">
        <v>7</v>
      </c>
      <c r="F39" s="449" t="s">
        <v>323</v>
      </c>
      <c r="G39" s="39">
        <v>153</v>
      </c>
    </row>
    <row r="40" spans="1:7" x14ac:dyDescent="0.2">
      <c r="A40" s="443" t="s">
        <v>313</v>
      </c>
      <c r="B40" s="1" t="s">
        <v>92</v>
      </c>
      <c r="C40" s="1" t="s">
        <v>2</v>
      </c>
      <c r="D40" s="1" t="s">
        <v>91</v>
      </c>
      <c r="E40" s="1" t="s">
        <v>7</v>
      </c>
      <c r="F40" s="449" t="s">
        <v>323</v>
      </c>
      <c r="G40" s="40">
        <v>682</v>
      </c>
    </row>
    <row r="41" spans="1:7" x14ac:dyDescent="0.2">
      <c r="A41" s="443" t="s">
        <v>313</v>
      </c>
      <c r="B41" s="1" t="s">
        <v>94</v>
      </c>
      <c r="C41" s="1" t="s">
        <v>2</v>
      </c>
      <c r="D41" s="1" t="s">
        <v>93</v>
      </c>
      <c r="E41" s="1" t="s">
        <v>7</v>
      </c>
      <c r="F41" s="449" t="s">
        <v>323</v>
      </c>
      <c r="G41" s="41">
        <v>381</v>
      </c>
    </row>
    <row r="42" spans="1:7" x14ac:dyDescent="0.2">
      <c r="A42" s="443" t="s">
        <v>313</v>
      </c>
      <c r="B42" s="1" t="s">
        <v>96</v>
      </c>
      <c r="C42" s="1" t="s">
        <v>77</v>
      </c>
      <c r="D42" s="1" t="s">
        <v>95</v>
      </c>
      <c r="E42" s="1" t="s">
        <v>7</v>
      </c>
      <c r="F42" s="449" t="s">
        <v>323</v>
      </c>
      <c r="G42" s="42">
        <v>387</v>
      </c>
    </row>
    <row r="43" spans="1:7" x14ac:dyDescent="0.2">
      <c r="A43" s="443" t="s">
        <v>313</v>
      </c>
      <c r="B43" s="1" t="s">
        <v>98</v>
      </c>
      <c r="C43" s="1" t="s">
        <v>37</v>
      </c>
      <c r="D43" s="1" t="s">
        <v>97</v>
      </c>
      <c r="E43" s="1" t="s">
        <v>7</v>
      </c>
      <c r="F43" s="449" t="s">
        <v>323</v>
      </c>
      <c r="G43" s="43">
        <v>334</v>
      </c>
    </row>
    <row r="44" spans="1:7" x14ac:dyDescent="0.2">
      <c r="A44" s="443" t="s">
        <v>313</v>
      </c>
      <c r="B44" s="1" t="s">
        <v>100</v>
      </c>
      <c r="C44" s="1" t="s">
        <v>2</v>
      </c>
      <c r="D44" s="1" t="s">
        <v>99</v>
      </c>
      <c r="E44" s="1" t="s">
        <v>7</v>
      </c>
      <c r="F44" s="449" t="s">
        <v>323</v>
      </c>
      <c r="G44" s="44">
        <v>425</v>
      </c>
    </row>
    <row r="45" spans="1:7" x14ac:dyDescent="0.2">
      <c r="A45" s="443" t="s">
        <v>313</v>
      </c>
      <c r="B45" s="1" t="s">
        <v>102</v>
      </c>
      <c r="C45" s="1" t="s">
        <v>11</v>
      </c>
      <c r="D45" s="1" t="s">
        <v>101</v>
      </c>
      <c r="E45" s="1" t="s">
        <v>7</v>
      </c>
      <c r="F45" s="449" t="s">
        <v>323</v>
      </c>
      <c r="G45" s="45">
        <v>159</v>
      </c>
    </row>
    <row r="46" spans="1:7" x14ac:dyDescent="0.2">
      <c r="A46" s="443" t="s">
        <v>313</v>
      </c>
      <c r="B46" s="1" t="s">
        <v>104</v>
      </c>
      <c r="C46" s="1" t="s">
        <v>34</v>
      </c>
      <c r="D46" s="1" t="s">
        <v>103</v>
      </c>
      <c r="E46" s="1" t="s">
        <v>7</v>
      </c>
      <c r="F46" s="449" t="s">
        <v>323</v>
      </c>
      <c r="G46" s="46">
        <v>442</v>
      </c>
    </row>
    <row r="47" spans="1:7" x14ac:dyDescent="0.2">
      <c r="A47" s="443" t="s">
        <v>313</v>
      </c>
      <c r="B47" s="1" t="s">
        <v>107</v>
      </c>
      <c r="C47" s="1" t="s">
        <v>106</v>
      </c>
      <c r="D47" s="1" t="s">
        <v>105</v>
      </c>
      <c r="E47" s="1" t="s">
        <v>7</v>
      </c>
      <c r="F47" s="449" t="s">
        <v>323</v>
      </c>
      <c r="G47" s="47">
        <v>541</v>
      </c>
    </row>
    <row r="48" spans="1:7" x14ac:dyDescent="0.2">
      <c r="A48" s="443" t="s">
        <v>313</v>
      </c>
      <c r="B48" s="1" t="s">
        <v>109</v>
      </c>
      <c r="C48" s="1" t="s">
        <v>17</v>
      </c>
      <c r="D48" s="1" t="s">
        <v>108</v>
      </c>
      <c r="E48" s="1" t="s">
        <v>7</v>
      </c>
      <c r="F48" s="449" t="s">
        <v>323</v>
      </c>
      <c r="G48" s="48">
        <v>269</v>
      </c>
    </row>
    <row r="49" spans="1:7" x14ac:dyDescent="0.2">
      <c r="A49" s="443" t="s">
        <v>313</v>
      </c>
      <c r="B49" s="1" t="s">
        <v>111</v>
      </c>
      <c r="C49" s="1" t="s">
        <v>14</v>
      </c>
      <c r="D49" s="1" t="s">
        <v>110</v>
      </c>
      <c r="E49" s="1" t="s">
        <v>7</v>
      </c>
      <c r="F49" s="449" t="s">
        <v>323</v>
      </c>
      <c r="G49" s="49">
        <v>634</v>
      </c>
    </row>
    <row r="50" spans="1:7" x14ac:dyDescent="0.2">
      <c r="A50" s="443" t="s">
        <v>313</v>
      </c>
      <c r="B50" s="1" t="s">
        <v>113</v>
      </c>
      <c r="C50" s="1" t="s">
        <v>2</v>
      </c>
      <c r="D50" s="1" t="s">
        <v>112</v>
      </c>
      <c r="E50" s="1" t="s">
        <v>7</v>
      </c>
      <c r="F50" s="449" t="s">
        <v>323</v>
      </c>
      <c r="G50" s="50">
        <v>598</v>
      </c>
    </row>
    <row r="51" spans="1:7" x14ac:dyDescent="0.2">
      <c r="A51" s="443" t="s">
        <v>313</v>
      </c>
      <c r="B51" s="1" t="s">
        <v>115</v>
      </c>
      <c r="C51" s="1" t="s">
        <v>20</v>
      </c>
      <c r="D51" s="1" t="s">
        <v>114</v>
      </c>
      <c r="E51" s="1" t="s">
        <v>7</v>
      </c>
      <c r="F51" s="449" t="s">
        <v>323</v>
      </c>
      <c r="G51" s="51">
        <v>434</v>
      </c>
    </row>
    <row r="52" spans="1:7" x14ac:dyDescent="0.2">
      <c r="A52" s="443" t="s">
        <v>313</v>
      </c>
      <c r="B52" s="1" t="s">
        <v>117</v>
      </c>
      <c r="C52" s="1" t="s">
        <v>77</v>
      </c>
      <c r="D52" s="1" t="s">
        <v>116</v>
      </c>
      <c r="E52" s="1" t="s">
        <v>7</v>
      </c>
      <c r="F52" s="449" t="s">
        <v>323</v>
      </c>
      <c r="G52" s="52">
        <v>275</v>
      </c>
    </row>
    <row r="53" spans="1:7" x14ac:dyDescent="0.2">
      <c r="A53" s="443" t="s">
        <v>313</v>
      </c>
      <c r="B53" s="1" t="s">
        <v>119</v>
      </c>
      <c r="C53" s="1" t="s">
        <v>40</v>
      </c>
      <c r="D53" s="1" t="s">
        <v>118</v>
      </c>
      <c r="E53" s="1" t="s">
        <v>7</v>
      </c>
      <c r="F53" s="449" t="s">
        <v>323</v>
      </c>
      <c r="G53" s="53">
        <v>164</v>
      </c>
    </row>
    <row r="54" spans="1:7" x14ac:dyDescent="0.2">
      <c r="A54" s="443" t="s">
        <v>313</v>
      </c>
      <c r="B54" s="1" t="s">
        <v>121</v>
      </c>
      <c r="C54" s="1" t="s">
        <v>2</v>
      </c>
      <c r="D54" s="1" t="s">
        <v>120</v>
      </c>
      <c r="E54" s="1" t="s">
        <v>7</v>
      </c>
      <c r="F54" s="449" t="s">
        <v>323</v>
      </c>
      <c r="G54" s="54">
        <v>900</v>
      </c>
    </row>
    <row r="55" spans="1:7" x14ac:dyDescent="0.2">
      <c r="A55" s="443" t="s">
        <v>313</v>
      </c>
      <c r="B55" s="1" t="s">
        <v>123</v>
      </c>
      <c r="C55" s="1" t="s">
        <v>20</v>
      </c>
      <c r="D55" s="1" t="s">
        <v>122</v>
      </c>
      <c r="E55" s="1" t="s">
        <v>7</v>
      </c>
      <c r="F55" s="449" t="s">
        <v>323</v>
      </c>
      <c r="G55" s="55">
        <v>169</v>
      </c>
    </row>
    <row r="56" spans="1:7" x14ac:dyDescent="0.2">
      <c r="A56" s="443" t="s">
        <v>313</v>
      </c>
      <c r="B56" s="1" t="s">
        <v>125</v>
      </c>
      <c r="C56" s="1" t="s">
        <v>77</v>
      </c>
      <c r="D56" s="1" t="s">
        <v>124</v>
      </c>
      <c r="E56" s="1" t="s">
        <v>7</v>
      </c>
      <c r="F56" s="449" t="s">
        <v>323</v>
      </c>
      <c r="G56" s="56">
        <v>251</v>
      </c>
    </row>
    <row r="57" spans="1:7" x14ac:dyDescent="0.2">
      <c r="A57" s="443" t="s">
        <v>313</v>
      </c>
      <c r="B57" s="1" t="s">
        <v>127</v>
      </c>
      <c r="C57" s="1" t="s">
        <v>20</v>
      </c>
      <c r="D57" s="1" t="s">
        <v>126</v>
      </c>
      <c r="E57" s="1" t="s">
        <v>0</v>
      </c>
      <c r="F57" s="449" t="s">
        <v>323</v>
      </c>
      <c r="G57" s="57">
        <v>833</v>
      </c>
    </row>
    <row r="58" spans="1:7" x14ac:dyDescent="0.2">
      <c r="A58" s="443" t="s">
        <v>313</v>
      </c>
      <c r="B58" s="1" t="s">
        <v>129</v>
      </c>
      <c r="C58" s="1" t="s">
        <v>34</v>
      </c>
      <c r="D58" s="1" t="s">
        <v>128</v>
      </c>
      <c r="E58" s="1" t="s">
        <v>7</v>
      </c>
      <c r="F58" s="449" t="s">
        <v>323</v>
      </c>
      <c r="G58" s="58">
        <v>631</v>
      </c>
    </row>
    <row r="59" spans="1:7" x14ac:dyDescent="0.2">
      <c r="A59" s="443" t="s">
        <v>313</v>
      </c>
      <c r="B59" s="1" t="s">
        <v>131</v>
      </c>
      <c r="C59" s="1" t="s">
        <v>34</v>
      </c>
      <c r="D59" s="1" t="s">
        <v>130</v>
      </c>
      <c r="E59" s="1" t="s">
        <v>0</v>
      </c>
      <c r="F59" s="449" t="s">
        <v>323</v>
      </c>
      <c r="G59" s="59">
        <v>548</v>
      </c>
    </row>
    <row r="60" spans="1:7" x14ac:dyDescent="0.2">
      <c r="A60" s="443" t="s">
        <v>313</v>
      </c>
      <c r="B60" s="1" t="s">
        <v>133</v>
      </c>
      <c r="C60" s="1" t="s">
        <v>17</v>
      </c>
      <c r="D60" s="1" t="s">
        <v>132</v>
      </c>
      <c r="E60" s="1" t="s">
        <v>7</v>
      </c>
      <c r="F60" s="449" t="s">
        <v>323</v>
      </c>
      <c r="G60" s="60">
        <v>283</v>
      </c>
    </row>
    <row r="61" spans="1:7" x14ac:dyDescent="0.2">
      <c r="A61" s="443" t="s">
        <v>313</v>
      </c>
      <c r="B61" s="1" t="s">
        <v>135</v>
      </c>
      <c r="C61" s="1" t="s">
        <v>2</v>
      </c>
      <c r="D61" s="1" t="s">
        <v>134</v>
      </c>
      <c r="E61" s="1" t="s">
        <v>46</v>
      </c>
      <c r="F61" s="449" t="s">
        <v>323</v>
      </c>
      <c r="G61" s="61">
        <v>244</v>
      </c>
    </row>
    <row r="62" spans="1:7" x14ac:dyDescent="0.2">
      <c r="A62" s="443" t="s">
        <v>313</v>
      </c>
      <c r="B62" s="1" t="s">
        <v>137</v>
      </c>
      <c r="C62" s="1" t="s">
        <v>2</v>
      </c>
      <c r="D62" s="1" t="s">
        <v>136</v>
      </c>
      <c r="E62" s="1" t="s">
        <v>7</v>
      </c>
      <c r="F62" s="449" t="s">
        <v>323</v>
      </c>
      <c r="G62" s="62">
        <v>584</v>
      </c>
    </row>
    <row r="63" spans="1:7" x14ac:dyDescent="0.2">
      <c r="A63" s="443" t="s">
        <v>313</v>
      </c>
      <c r="B63" s="1" t="s">
        <v>139</v>
      </c>
      <c r="C63" s="1" t="s">
        <v>40</v>
      </c>
      <c r="D63" s="1" t="s">
        <v>138</v>
      </c>
      <c r="E63" s="1" t="s">
        <v>7</v>
      </c>
      <c r="F63" s="449" t="s">
        <v>323</v>
      </c>
      <c r="G63" s="63">
        <v>310</v>
      </c>
    </row>
    <row r="64" spans="1:7" x14ac:dyDescent="0.2">
      <c r="A64" s="443" t="s">
        <v>313</v>
      </c>
      <c r="B64" s="1" t="s">
        <v>141</v>
      </c>
      <c r="C64" s="1" t="s">
        <v>37</v>
      </c>
      <c r="D64" s="1" t="s">
        <v>140</v>
      </c>
      <c r="E64" s="1" t="s">
        <v>7</v>
      </c>
      <c r="F64" s="449" t="s">
        <v>323</v>
      </c>
      <c r="G64" s="64">
        <v>827</v>
      </c>
    </row>
    <row r="65" spans="1:7" x14ac:dyDescent="0.2">
      <c r="A65" s="443" t="s">
        <v>313</v>
      </c>
      <c r="B65" s="1" t="s">
        <v>143</v>
      </c>
      <c r="C65" s="1" t="s">
        <v>2</v>
      </c>
      <c r="D65" s="1" t="s">
        <v>142</v>
      </c>
      <c r="E65" s="1" t="s">
        <v>46</v>
      </c>
      <c r="F65" s="449" t="s">
        <v>323</v>
      </c>
      <c r="G65" s="65">
        <v>174</v>
      </c>
    </row>
    <row r="66" spans="1:7" x14ac:dyDescent="0.2">
      <c r="A66" s="443" t="s">
        <v>313</v>
      </c>
      <c r="B66" s="1" t="s">
        <v>145</v>
      </c>
      <c r="C66" s="1" t="s">
        <v>17</v>
      </c>
      <c r="D66" s="1" t="s">
        <v>144</v>
      </c>
      <c r="E66" s="1" t="s">
        <v>7</v>
      </c>
      <c r="F66" s="449" t="s">
        <v>323</v>
      </c>
      <c r="G66" s="66">
        <v>292</v>
      </c>
    </row>
    <row r="67" spans="1:7" x14ac:dyDescent="0.2">
      <c r="A67" s="443" t="s">
        <v>313</v>
      </c>
      <c r="B67" s="1" t="s">
        <v>147</v>
      </c>
      <c r="C67" s="1" t="s">
        <v>20</v>
      </c>
      <c r="D67" s="1" t="s">
        <v>146</v>
      </c>
      <c r="E67" s="1" t="s">
        <v>0</v>
      </c>
      <c r="F67" s="449" t="s">
        <v>323</v>
      </c>
      <c r="G67" s="67">
        <v>248</v>
      </c>
    </row>
    <row r="68" spans="1:7" x14ac:dyDescent="0.2">
      <c r="A68" s="443" t="s">
        <v>313</v>
      </c>
      <c r="B68" s="1" t="s">
        <v>149</v>
      </c>
      <c r="C68" s="1" t="s">
        <v>2</v>
      </c>
      <c r="D68" s="1" t="s">
        <v>148</v>
      </c>
      <c r="E68" s="1" t="s">
        <v>7</v>
      </c>
      <c r="F68" s="449" t="s">
        <v>323</v>
      </c>
      <c r="G68" s="68">
        <v>407</v>
      </c>
    </row>
    <row r="69" spans="1:7" x14ac:dyDescent="0.2">
      <c r="A69" s="443" t="s">
        <v>313</v>
      </c>
      <c r="B69" s="1" t="s">
        <v>151</v>
      </c>
      <c r="C69" s="1" t="s">
        <v>25</v>
      </c>
      <c r="D69" s="1" t="s">
        <v>150</v>
      </c>
      <c r="E69" s="1" t="s">
        <v>0</v>
      </c>
      <c r="F69" s="449" t="s">
        <v>323</v>
      </c>
      <c r="G69" s="69">
        <v>359</v>
      </c>
    </row>
    <row r="70" spans="1:7" x14ac:dyDescent="0.2">
      <c r="A70" s="443" t="s">
        <v>313</v>
      </c>
      <c r="B70" s="1" t="s">
        <v>153</v>
      </c>
      <c r="C70" s="1" t="s">
        <v>2</v>
      </c>
      <c r="D70" s="1" t="s">
        <v>152</v>
      </c>
      <c r="E70" s="1" t="s">
        <v>7</v>
      </c>
      <c r="F70" s="449" t="s">
        <v>323</v>
      </c>
      <c r="G70" s="70">
        <v>302</v>
      </c>
    </row>
    <row r="71" spans="1:7" x14ac:dyDescent="0.2">
      <c r="A71" s="443" t="s">
        <v>313</v>
      </c>
      <c r="B71" s="1" t="s">
        <v>155</v>
      </c>
      <c r="C71" s="1" t="s">
        <v>106</v>
      </c>
      <c r="D71" s="1" t="s">
        <v>154</v>
      </c>
      <c r="E71" s="1" t="s">
        <v>7</v>
      </c>
      <c r="F71" s="449" t="s">
        <v>323</v>
      </c>
      <c r="G71" s="71">
        <v>531</v>
      </c>
    </row>
    <row r="72" spans="1:7" x14ac:dyDescent="0.2">
      <c r="A72" s="443" t="s">
        <v>313</v>
      </c>
      <c r="B72" s="1" t="s">
        <v>157</v>
      </c>
      <c r="C72" s="1" t="s">
        <v>60</v>
      </c>
      <c r="D72" s="1" t="s">
        <v>156</v>
      </c>
      <c r="E72" s="1" t="s">
        <v>7</v>
      </c>
      <c r="F72" s="449" t="s">
        <v>323</v>
      </c>
      <c r="G72" s="72">
        <v>313</v>
      </c>
    </row>
    <row r="73" spans="1:7" x14ac:dyDescent="0.2">
      <c r="A73" s="443" t="s">
        <v>313</v>
      </c>
      <c r="B73" s="1" t="s">
        <v>159</v>
      </c>
      <c r="C73" s="1" t="s">
        <v>37</v>
      </c>
      <c r="D73" s="1" t="s">
        <v>158</v>
      </c>
      <c r="E73" s="1" t="s">
        <v>7</v>
      </c>
      <c r="F73" s="449" t="s">
        <v>323</v>
      </c>
      <c r="G73" s="73">
        <v>382</v>
      </c>
    </row>
    <row r="74" spans="1:7" x14ac:dyDescent="0.2">
      <c r="A74" s="443" t="s">
        <v>313</v>
      </c>
      <c r="B74" s="1" t="s">
        <v>161</v>
      </c>
      <c r="C74" s="1" t="s">
        <v>2</v>
      </c>
      <c r="D74" s="1" t="s">
        <v>160</v>
      </c>
      <c r="E74" s="1" t="s">
        <v>7</v>
      </c>
      <c r="F74" s="449" t="s">
        <v>323</v>
      </c>
      <c r="G74" s="74">
        <v>348</v>
      </c>
    </row>
    <row r="75" spans="1:7" x14ac:dyDescent="0.2">
      <c r="A75" s="443" t="s">
        <v>313</v>
      </c>
      <c r="B75" s="1" t="s">
        <v>163</v>
      </c>
      <c r="C75" s="1" t="s">
        <v>2</v>
      </c>
      <c r="D75" s="1" t="s">
        <v>162</v>
      </c>
      <c r="E75" s="1" t="s">
        <v>46</v>
      </c>
      <c r="F75" s="449" t="s">
        <v>323</v>
      </c>
      <c r="G75" s="75">
        <v>399</v>
      </c>
    </row>
    <row r="76" spans="1:7" x14ac:dyDescent="0.2">
      <c r="A76" s="443" t="s">
        <v>313</v>
      </c>
      <c r="B76" s="1" t="s">
        <v>165</v>
      </c>
      <c r="C76" s="1" t="s">
        <v>5</v>
      </c>
      <c r="D76" s="1" t="s">
        <v>164</v>
      </c>
      <c r="E76" s="1" t="s">
        <v>7</v>
      </c>
      <c r="F76" s="449" t="s">
        <v>323</v>
      </c>
      <c r="G76" s="76">
        <v>299</v>
      </c>
    </row>
    <row r="77" spans="1:7" x14ac:dyDescent="0.2">
      <c r="A77" s="443" t="s">
        <v>313</v>
      </c>
      <c r="B77" s="1" t="s">
        <v>167</v>
      </c>
      <c r="C77" s="1" t="s">
        <v>5</v>
      </c>
      <c r="D77" s="1" t="s">
        <v>166</v>
      </c>
      <c r="E77" s="1" t="s">
        <v>7</v>
      </c>
      <c r="F77" s="449" t="s">
        <v>323</v>
      </c>
      <c r="G77" s="77">
        <v>819</v>
      </c>
    </row>
    <row r="78" spans="1:7" x14ac:dyDescent="0.2">
      <c r="A78" s="443" t="s">
        <v>313</v>
      </c>
      <c r="B78" s="1" t="s">
        <v>169</v>
      </c>
      <c r="C78" s="1" t="s">
        <v>2</v>
      </c>
      <c r="D78" s="1" t="s">
        <v>168</v>
      </c>
      <c r="E78" s="1" t="s">
        <v>7</v>
      </c>
      <c r="F78" s="449" t="s">
        <v>323</v>
      </c>
      <c r="G78" s="78">
        <v>440</v>
      </c>
    </row>
    <row r="79" spans="1:7" x14ac:dyDescent="0.2">
      <c r="A79" s="443" t="s">
        <v>313</v>
      </c>
      <c r="B79" s="1" t="s">
        <v>171</v>
      </c>
      <c r="C79" s="1" t="s">
        <v>20</v>
      </c>
      <c r="D79" s="1" t="s">
        <v>170</v>
      </c>
      <c r="E79" s="1" t="s">
        <v>7</v>
      </c>
      <c r="F79" s="449" t="s">
        <v>323</v>
      </c>
      <c r="G79" s="79">
        <v>389</v>
      </c>
    </row>
    <row r="80" spans="1:7" x14ac:dyDescent="0.2">
      <c r="A80" s="443" t="s">
        <v>313</v>
      </c>
      <c r="B80" s="1" t="s">
        <v>173</v>
      </c>
      <c r="C80" s="1" t="s">
        <v>14</v>
      </c>
      <c r="D80" s="1" t="s">
        <v>172</v>
      </c>
      <c r="E80" s="1" t="s">
        <v>7</v>
      </c>
      <c r="F80" s="449" t="s">
        <v>323</v>
      </c>
      <c r="G80" s="80">
        <v>525</v>
      </c>
    </row>
    <row r="81" spans="1:7" x14ac:dyDescent="0.2">
      <c r="A81" s="443" t="s">
        <v>313</v>
      </c>
      <c r="B81" s="1" t="s">
        <v>175</v>
      </c>
      <c r="C81" s="1" t="s">
        <v>14</v>
      </c>
      <c r="D81" s="1" t="s">
        <v>174</v>
      </c>
      <c r="E81" s="1" t="s">
        <v>0</v>
      </c>
      <c r="F81" s="449" t="s">
        <v>323</v>
      </c>
      <c r="G81" s="81">
        <v>526</v>
      </c>
    </row>
    <row r="82" spans="1:7" x14ac:dyDescent="0.2">
      <c r="A82" s="443" t="s">
        <v>313</v>
      </c>
      <c r="B82" s="1" t="s">
        <v>177</v>
      </c>
      <c r="C82" s="1" t="s">
        <v>11</v>
      </c>
      <c r="D82" s="1" t="s">
        <v>176</v>
      </c>
      <c r="E82" s="1" t="s">
        <v>0</v>
      </c>
      <c r="F82" s="449" t="s">
        <v>323</v>
      </c>
      <c r="G82" s="82">
        <v>209</v>
      </c>
    </row>
    <row r="83" spans="1:7" x14ac:dyDescent="0.2">
      <c r="A83" s="443" t="s">
        <v>313</v>
      </c>
      <c r="B83" s="1" t="s">
        <v>179</v>
      </c>
      <c r="C83" s="1" t="s">
        <v>2</v>
      </c>
      <c r="D83" s="1" t="s">
        <v>178</v>
      </c>
      <c r="E83" s="1" t="s">
        <v>0</v>
      </c>
      <c r="F83" s="449" t="s">
        <v>323</v>
      </c>
      <c r="G83" s="83">
        <v>614</v>
      </c>
    </row>
    <row r="84" spans="1:7" x14ac:dyDescent="0.2">
      <c r="A84" s="443" t="s">
        <v>313</v>
      </c>
      <c r="B84" s="1" t="s">
        <v>181</v>
      </c>
      <c r="C84" s="1" t="s">
        <v>37</v>
      </c>
      <c r="D84" s="1" t="s">
        <v>180</v>
      </c>
      <c r="E84" s="1" t="s">
        <v>46</v>
      </c>
      <c r="F84" s="449" t="s">
        <v>323</v>
      </c>
      <c r="G84" s="84">
        <v>599</v>
      </c>
    </row>
    <row r="85" spans="1:7" x14ac:dyDescent="0.2">
      <c r="A85" s="443" t="s">
        <v>313</v>
      </c>
      <c r="B85" s="1" t="s">
        <v>183</v>
      </c>
      <c r="C85" s="1" t="s">
        <v>77</v>
      </c>
      <c r="D85" s="1" t="s">
        <v>182</v>
      </c>
      <c r="E85" s="1" t="s">
        <v>7</v>
      </c>
      <c r="F85" s="449" t="s">
        <v>323</v>
      </c>
      <c r="G85" s="85">
        <v>12</v>
      </c>
    </row>
    <row r="86" spans="1:7" x14ac:dyDescent="0.2">
      <c r="A86" s="443" t="s">
        <v>313</v>
      </c>
      <c r="B86" s="1" t="s">
        <v>185</v>
      </c>
      <c r="C86" s="1" t="s">
        <v>2</v>
      </c>
      <c r="D86" s="1" t="s">
        <v>184</v>
      </c>
      <c r="E86" s="1" t="s">
        <v>7</v>
      </c>
      <c r="F86" s="449" t="s">
        <v>323</v>
      </c>
      <c r="G86" s="86">
        <v>282</v>
      </c>
    </row>
    <row r="87" spans="1:7" x14ac:dyDescent="0.2">
      <c r="A87" s="443" t="s">
        <v>313</v>
      </c>
      <c r="B87" s="1" t="s">
        <v>187</v>
      </c>
      <c r="C87" s="1" t="s">
        <v>106</v>
      </c>
      <c r="D87" s="1" t="s">
        <v>186</v>
      </c>
      <c r="E87" s="1" t="s">
        <v>7</v>
      </c>
      <c r="F87" s="449" t="s">
        <v>323</v>
      </c>
      <c r="G87" s="87">
        <v>534</v>
      </c>
    </row>
    <row r="88" spans="1:7" x14ac:dyDescent="0.2">
      <c r="A88" s="443" t="s">
        <v>313</v>
      </c>
      <c r="B88" s="1" t="s">
        <v>189</v>
      </c>
      <c r="C88" s="1" t="s">
        <v>40</v>
      </c>
      <c r="D88" s="1" t="s">
        <v>188</v>
      </c>
      <c r="E88" s="1" t="s">
        <v>7</v>
      </c>
      <c r="F88" s="449" t="s">
        <v>323</v>
      </c>
      <c r="G88" s="88">
        <v>480</v>
      </c>
    </row>
    <row r="89" spans="1:7" x14ac:dyDescent="0.2">
      <c r="A89" s="443" t="s">
        <v>313</v>
      </c>
      <c r="B89" s="1" t="s">
        <v>191</v>
      </c>
      <c r="C89" s="1" t="s">
        <v>60</v>
      </c>
      <c r="D89" s="1" t="s">
        <v>190</v>
      </c>
      <c r="E89" s="1" t="s">
        <v>7</v>
      </c>
      <c r="F89" s="449" t="s">
        <v>323</v>
      </c>
      <c r="G89" s="89">
        <v>583</v>
      </c>
    </row>
    <row r="90" spans="1:7" x14ac:dyDescent="0.2">
      <c r="A90" s="443" t="s">
        <v>313</v>
      </c>
      <c r="B90" s="1" t="s">
        <v>193</v>
      </c>
      <c r="C90" s="1" t="s">
        <v>20</v>
      </c>
      <c r="D90" s="1" t="s">
        <v>192</v>
      </c>
      <c r="E90" s="1" t="s">
        <v>7</v>
      </c>
      <c r="F90" s="449" t="s">
        <v>323</v>
      </c>
      <c r="G90" s="90">
        <v>638</v>
      </c>
    </row>
    <row r="91" spans="1:7" x14ac:dyDescent="0.2">
      <c r="A91" s="443" t="s">
        <v>313</v>
      </c>
      <c r="B91" s="1" t="s">
        <v>195</v>
      </c>
      <c r="C91" s="1" t="s">
        <v>5</v>
      </c>
      <c r="D91" s="1" t="s">
        <v>194</v>
      </c>
      <c r="E91" s="1" t="s">
        <v>7</v>
      </c>
      <c r="F91" s="449" t="s">
        <v>323</v>
      </c>
      <c r="G91" s="91">
        <v>1108</v>
      </c>
    </row>
    <row r="92" spans="1:7" x14ac:dyDescent="0.2">
      <c r="A92" s="443" t="s">
        <v>313</v>
      </c>
      <c r="B92" s="1" t="s">
        <v>197</v>
      </c>
      <c r="C92" s="1" t="s">
        <v>2</v>
      </c>
      <c r="D92" s="1" t="s">
        <v>196</v>
      </c>
      <c r="E92" s="1" t="s">
        <v>7</v>
      </c>
      <c r="F92" s="449" t="s">
        <v>323</v>
      </c>
      <c r="G92" s="92">
        <v>359</v>
      </c>
    </row>
    <row r="93" spans="1:7" x14ac:dyDescent="0.2">
      <c r="A93" s="443" t="s">
        <v>313</v>
      </c>
      <c r="B93" s="1" t="s">
        <v>199</v>
      </c>
      <c r="C93" s="1" t="s">
        <v>106</v>
      </c>
      <c r="D93" s="1" t="s">
        <v>198</v>
      </c>
      <c r="E93" s="1" t="s">
        <v>7</v>
      </c>
      <c r="F93" s="449" t="s">
        <v>323</v>
      </c>
      <c r="G93" s="93">
        <v>953</v>
      </c>
    </row>
    <row r="94" spans="1:7" x14ac:dyDescent="0.2">
      <c r="A94" s="443" t="s">
        <v>313</v>
      </c>
      <c r="B94" s="1" t="s">
        <v>201</v>
      </c>
      <c r="C94" s="1" t="s">
        <v>11</v>
      </c>
      <c r="D94" s="1" t="s">
        <v>200</v>
      </c>
      <c r="E94" s="1" t="s">
        <v>7</v>
      </c>
      <c r="F94" s="449" t="s">
        <v>323</v>
      </c>
      <c r="G94" s="94">
        <v>37</v>
      </c>
    </row>
    <row r="95" spans="1:7" x14ac:dyDescent="0.2">
      <c r="A95" s="443" t="s">
        <v>313</v>
      </c>
      <c r="B95" s="1" t="s">
        <v>203</v>
      </c>
      <c r="C95" s="1" t="s">
        <v>77</v>
      </c>
      <c r="D95" s="1" t="s">
        <v>202</v>
      </c>
      <c r="E95" s="1" t="s">
        <v>7</v>
      </c>
      <c r="F95" s="449" t="s">
        <v>323</v>
      </c>
      <c r="G95" s="95">
        <v>635</v>
      </c>
    </row>
    <row r="96" spans="1:7" x14ac:dyDescent="0.2">
      <c r="A96" s="443" t="s">
        <v>313</v>
      </c>
      <c r="B96" s="1" t="s">
        <v>205</v>
      </c>
      <c r="C96" s="1" t="s">
        <v>2</v>
      </c>
      <c r="D96" s="1" t="s">
        <v>204</v>
      </c>
      <c r="E96" s="1" t="s">
        <v>7</v>
      </c>
      <c r="F96" s="449" t="s">
        <v>323</v>
      </c>
      <c r="G96" s="96">
        <v>603</v>
      </c>
    </row>
    <row r="97" spans="1:7" x14ac:dyDescent="0.2">
      <c r="A97" s="443" t="s">
        <v>313</v>
      </c>
      <c r="B97" s="1" t="s">
        <v>207</v>
      </c>
      <c r="C97" s="1" t="s">
        <v>17</v>
      </c>
      <c r="D97" s="1" t="s">
        <v>206</v>
      </c>
      <c r="E97" s="1" t="s">
        <v>7</v>
      </c>
      <c r="F97" s="449" t="s">
        <v>323</v>
      </c>
      <c r="G97" s="97">
        <v>1372</v>
      </c>
    </row>
    <row r="98" spans="1:7" x14ac:dyDescent="0.2">
      <c r="A98" s="443" t="s">
        <v>313</v>
      </c>
      <c r="B98" s="1" t="s">
        <v>209</v>
      </c>
      <c r="C98" s="1" t="s">
        <v>11</v>
      </c>
      <c r="D98" s="1" t="s">
        <v>208</v>
      </c>
      <c r="E98" s="1" t="s">
        <v>7</v>
      </c>
      <c r="F98" s="449" t="s">
        <v>323</v>
      </c>
      <c r="G98" s="98">
        <v>610</v>
      </c>
    </row>
    <row r="99" spans="1:7" x14ac:dyDescent="0.2">
      <c r="A99" s="443" t="s">
        <v>313</v>
      </c>
      <c r="B99" s="1" t="s">
        <v>211</v>
      </c>
      <c r="C99" s="1" t="s">
        <v>20</v>
      </c>
      <c r="D99" s="1" t="s">
        <v>210</v>
      </c>
      <c r="E99" s="1" t="s">
        <v>46</v>
      </c>
      <c r="F99" s="449" t="s">
        <v>323</v>
      </c>
      <c r="G99" s="99">
        <v>1160</v>
      </c>
    </row>
    <row r="100" spans="1:7" x14ac:dyDescent="0.2">
      <c r="A100" s="443" t="s">
        <v>313</v>
      </c>
      <c r="B100" s="1" t="s">
        <v>213</v>
      </c>
      <c r="C100" s="1" t="s">
        <v>37</v>
      </c>
      <c r="D100" s="1" t="s">
        <v>212</v>
      </c>
      <c r="E100" s="1" t="s">
        <v>0</v>
      </c>
      <c r="F100" s="449" t="s">
        <v>323</v>
      </c>
      <c r="G100" s="100">
        <v>320</v>
      </c>
    </row>
    <row r="101" spans="1:7" x14ac:dyDescent="0.2">
      <c r="A101" s="443" t="s">
        <v>313</v>
      </c>
      <c r="B101" s="1" t="s">
        <v>215</v>
      </c>
      <c r="C101" s="1" t="s">
        <v>5</v>
      </c>
      <c r="D101" s="1" t="s">
        <v>214</v>
      </c>
      <c r="E101" s="1" t="s">
        <v>0</v>
      </c>
      <c r="F101" s="449" t="s">
        <v>323</v>
      </c>
      <c r="G101" s="101">
        <v>220</v>
      </c>
    </row>
    <row r="102" spans="1:7" x14ac:dyDescent="0.2">
      <c r="A102" s="443" t="s">
        <v>313</v>
      </c>
      <c r="B102" s="1" t="s">
        <v>217</v>
      </c>
      <c r="C102" s="1" t="s">
        <v>60</v>
      </c>
      <c r="D102" s="1" t="s">
        <v>216</v>
      </c>
      <c r="E102" s="1" t="s">
        <v>0</v>
      </c>
      <c r="F102" s="449" t="s">
        <v>323</v>
      </c>
      <c r="G102" s="102">
        <v>263</v>
      </c>
    </row>
    <row r="103" spans="1:7" x14ac:dyDescent="0.2">
      <c r="A103" s="443" t="s">
        <v>313</v>
      </c>
      <c r="B103" s="1" t="s">
        <v>219</v>
      </c>
      <c r="C103" s="1" t="s">
        <v>20</v>
      </c>
      <c r="D103" s="1" t="s">
        <v>218</v>
      </c>
      <c r="E103" s="1" t="s">
        <v>0</v>
      </c>
      <c r="F103" s="449" t="s">
        <v>323</v>
      </c>
      <c r="G103" s="103">
        <v>192</v>
      </c>
    </row>
    <row r="104" spans="1:7" x14ac:dyDescent="0.2">
      <c r="A104" s="443" t="s">
        <v>313</v>
      </c>
      <c r="B104" s="1" t="s">
        <v>222</v>
      </c>
      <c r="C104" s="1" t="s">
        <v>2</v>
      </c>
      <c r="D104" s="1" t="s">
        <v>221</v>
      </c>
      <c r="E104" s="1" t="s">
        <v>220</v>
      </c>
      <c r="F104" s="449" t="s">
        <v>323</v>
      </c>
      <c r="G104" s="104">
        <v>1645</v>
      </c>
    </row>
    <row r="105" spans="1:7" x14ac:dyDescent="0.2">
      <c r="A105" s="443" t="s">
        <v>313</v>
      </c>
      <c r="B105" s="1" t="s">
        <v>224</v>
      </c>
      <c r="C105" s="1" t="s">
        <v>37</v>
      </c>
      <c r="D105" s="1" t="s">
        <v>223</v>
      </c>
      <c r="E105" s="1" t="s">
        <v>0</v>
      </c>
      <c r="F105" s="449" t="s">
        <v>323</v>
      </c>
      <c r="G105" s="105">
        <v>420</v>
      </c>
    </row>
    <row r="106" spans="1:7" x14ac:dyDescent="0.2">
      <c r="A106" s="443" t="s">
        <v>313</v>
      </c>
      <c r="B106" s="1" t="s">
        <v>226</v>
      </c>
      <c r="C106" s="1" t="s">
        <v>37</v>
      </c>
      <c r="D106" s="1" t="s">
        <v>225</v>
      </c>
      <c r="E106" s="1" t="s">
        <v>7</v>
      </c>
      <c r="F106" s="449" t="s">
        <v>323</v>
      </c>
      <c r="G106" s="106">
        <v>257</v>
      </c>
    </row>
    <row r="107" spans="1:7" x14ac:dyDescent="0.2">
      <c r="A107" s="443" t="s">
        <v>313</v>
      </c>
      <c r="B107" s="1" t="s">
        <v>228</v>
      </c>
      <c r="C107" s="1" t="s">
        <v>37</v>
      </c>
      <c r="D107" s="1" t="s">
        <v>227</v>
      </c>
      <c r="E107" s="1" t="s">
        <v>46</v>
      </c>
      <c r="F107" s="449" t="s">
        <v>323</v>
      </c>
      <c r="G107" s="107">
        <v>82</v>
      </c>
    </row>
    <row r="108" spans="1:7" x14ac:dyDescent="0.2">
      <c r="A108" s="443" t="s">
        <v>313</v>
      </c>
      <c r="B108" s="1" t="s">
        <v>230</v>
      </c>
      <c r="C108" s="1" t="s">
        <v>60</v>
      </c>
      <c r="D108" s="1" t="s">
        <v>229</v>
      </c>
      <c r="E108" s="1" t="s">
        <v>0</v>
      </c>
      <c r="F108" s="449" t="s">
        <v>323</v>
      </c>
      <c r="G108" s="108">
        <v>493</v>
      </c>
    </row>
    <row r="109" spans="1:7" x14ac:dyDescent="0.2">
      <c r="A109" s="443" t="s">
        <v>313</v>
      </c>
      <c r="B109" s="1" t="s">
        <v>232</v>
      </c>
      <c r="C109" s="1" t="s">
        <v>37</v>
      </c>
      <c r="D109" s="1" t="s">
        <v>231</v>
      </c>
      <c r="E109" s="1" t="s">
        <v>220</v>
      </c>
      <c r="F109" s="449" t="s">
        <v>323</v>
      </c>
      <c r="G109" s="109">
        <v>2353</v>
      </c>
    </row>
    <row r="110" spans="1:7" x14ac:dyDescent="0.2">
      <c r="A110" s="443" t="s">
        <v>313</v>
      </c>
      <c r="B110" s="1" t="s">
        <v>234</v>
      </c>
      <c r="C110" s="1" t="s">
        <v>37</v>
      </c>
      <c r="D110" s="1" t="s">
        <v>233</v>
      </c>
      <c r="E110" s="1" t="s">
        <v>0</v>
      </c>
      <c r="F110" s="449" t="s">
        <v>323</v>
      </c>
      <c r="G110" s="110">
        <v>513</v>
      </c>
    </row>
    <row r="111" spans="1:7" x14ac:dyDescent="0.2">
      <c r="A111" s="443" t="s">
        <v>313</v>
      </c>
      <c r="B111" s="1" t="s">
        <v>236</v>
      </c>
      <c r="C111" s="1" t="s">
        <v>20</v>
      </c>
      <c r="D111" s="1" t="s">
        <v>235</v>
      </c>
      <c r="E111" s="1" t="s">
        <v>220</v>
      </c>
      <c r="F111" s="449" t="s">
        <v>323</v>
      </c>
      <c r="G111" s="111">
        <v>1356</v>
      </c>
    </row>
    <row r="112" spans="1:7" x14ac:dyDescent="0.2">
      <c r="A112" s="443" t="s">
        <v>313</v>
      </c>
      <c r="B112" s="1" t="s">
        <v>238</v>
      </c>
      <c r="C112" s="1" t="s">
        <v>34</v>
      </c>
      <c r="D112" s="1" t="s">
        <v>237</v>
      </c>
      <c r="E112" s="1" t="s">
        <v>7</v>
      </c>
      <c r="F112" s="449" t="s">
        <v>323</v>
      </c>
      <c r="G112" s="112">
        <v>576</v>
      </c>
    </row>
    <row r="113" spans="1:7" x14ac:dyDescent="0.2">
      <c r="A113" s="443" t="s">
        <v>313</v>
      </c>
      <c r="B113" s="1" t="s">
        <v>240</v>
      </c>
      <c r="C113" s="1" t="s">
        <v>2</v>
      </c>
      <c r="D113" s="1" t="s">
        <v>239</v>
      </c>
      <c r="E113" s="1" t="s">
        <v>7</v>
      </c>
      <c r="F113" s="449" t="s">
        <v>323</v>
      </c>
      <c r="G113" s="113">
        <v>400</v>
      </c>
    </row>
    <row r="114" spans="1:7" x14ac:dyDescent="0.2">
      <c r="A114" s="443" t="s">
        <v>313</v>
      </c>
      <c r="B114" s="1" t="s">
        <v>242</v>
      </c>
      <c r="C114" s="1" t="s">
        <v>2</v>
      </c>
      <c r="D114" s="1" t="s">
        <v>241</v>
      </c>
      <c r="E114" s="1" t="s">
        <v>7</v>
      </c>
      <c r="F114" s="449" t="s">
        <v>323</v>
      </c>
      <c r="G114" s="114">
        <v>393</v>
      </c>
    </row>
    <row r="115" spans="1:7" x14ac:dyDescent="0.2">
      <c r="A115" s="443" t="s">
        <v>313</v>
      </c>
      <c r="B115" s="1" t="s">
        <v>244</v>
      </c>
      <c r="C115" s="1" t="s">
        <v>5</v>
      </c>
      <c r="D115" s="1" t="s">
        <v>243</v>
      </c>
      <c r="E115" s="1" t="s">
        <v>0</v>
      </c>
      <c r="F115" s="449" t="s">
        <v>323</v>
      </c>
      <c r="G115" s="115">
        <v>134</v>
      </c>
    </row>
    <row r="116" spans="1:7" x14ac:dyDescent="0.2">
      <c r="A116" s="443" t="s">
        <v>313</v>
      </c>
      <c r="B116" s="1" t="s">
        <v>246</v>
      </c>
      <c r="C116" s="1" t="s">
        <v>17</v>
      </c>
      <c r="D116" s="1" t="s">
        <v>245</v>
      </c>
      <c r="E116" s="1" t="s">
        <v>7</v>
      </c>
      <c r="F116" s="449" t="s">
        <v>323</v>
      </c>
      <c r="G116" s="116">
        <v>684</v>
      </c>
    </row>
    <row r="117" spans="1:7" x14ac:dyDescent="0.2">
      <c r="A117" s="443" t="s">
        <v>313</v>
      </c>
      <c r="B117" s="1" t="s">
        <v>248</v>
      </c>
      <c r="C117" s="1" t="s">
        <v>2</v>
      </c>
      <c r="D117" s="1" t="s">
        <v>247</v>
      </c>
      <c r="E117" s="1" t="s">
        <v>0</v>
      </c>
      <c r="F117" s="449" t="s">
        <v>323</v>
      </c>
      <c r="G117" s="117">
        <v>997</v>
      </c>
    </row>
    <row r="118" spans="1:7" x14ac:dyDescent="0.2">
      <c r="A118" s="443" t="s">
        <v>313</v>
      </c>
      <c r="B118" s="1" t="s">
        <v>250</v>
      </c>
      <c r="C118" s="1" t="s">
        <v>34</v>
      </c>
      <c r="D118" s="1" t="s">
        <v>249</v>
      </c>
      <c r="E118" s="1" t="s">
        <v>7</v>
      </c>
      <c r="F118" s="449" t="s">
        <v>323</v>
      </c>
      <c r="G118" s="118">
        <v>651</v>
      </c>
    </row>
    <row r="119" spans="1:7" x14ac:dyDescent="0.2">
      <c r="A119" s="443" t="s">
        <v>313</v>
      </c>
      <c r="B119" s="1" t="s">
        <v>252</v>
      </c>
      <c r="C119" s="1" t="s">
        <v>37</v>
      </c>
      <c r="D119" s="1" t="s">
        <v>251</v>
      </c>
      <c r="E119" s="1" t="s">
        <v>7</v>
      </c>
      <c r="F119" s="449" t="s">
        <v>323</v>
      </c>
      <c r="G119" s="119">
        <v>406</v>
      </c>
    </row>
    <row r="120" spans="1:7" x14ac:dyDescent="0.2">
      <c r="A120" s="443" t="s">
        <v>313</v>
      </c>
      <c r="B120" s="1" t="s">
        <v>254</v>
      </c>
      <c r="C120" s="1" t="s">
        <v>20</v>
      </c>
      <c r="D120" s="1" t="s">
        <v>253</v>
      </c>
      <c r="E120" s="1" t="s">
        <v>7</v>
      </c>
      <c r="F120" s="449" t="s">
        <v>323</v>
      </c>
      <c r="G120" s="120">
        <v>426</v>
      </c>
    </row>
    <row r="121" spans="1:7" x14ac:dyDescent="0.2">
      <c r="A121" s="443" t="s">
        <v>313</v>
      </c>
      <c r="B121" s="1" t="s">
        <v>256</v>
      </c>
      <c r="C121" s="1" t="s">
        <v>25</v>
      </c>
      <c r="D121" s="1" t="s">
        <v>255</v>
      </c>
      <c r="E121" s="1" t="s">
        <v>7</v>
      </c>
      <c r="F121" s="449" t="s">
        <v>323</v>
      </c>
      <c r="G121" s="121">
        <v>119</v>
      </c>
    </row>
    <row r="122" spans="1:7" x14ac:dyDescent="0.2">
      <c r="A122" s="443" t="s">
        <v>313</v>
      </c>
      <c r="B122" s="1" t="s">
        <v>259</v>
      </c>
      <c r="C122" s="1" t="s">
        <v>20</v>
      </c>
      <c r="D122" s="1" t="s">
        <v>258</v>
      </c>
      <c r="E122" s="1" t="s">
        <v>257</v>
      </c>
      <c r="F122" s="449" t="s">
        <v>257</v>
      </c>
      <c r="G122" s="122">
        <v>131</v>
      </c>
    </row>
    <row r="123" spans="1:7" x14ac:dyDescent="0.2">
      <c r="A123" s="443" t="s">
        <v>313</v>
      </c>
      <c r="B123" s="1" t="s">
        <v>262</v>
      </c>
      <c r="C123" s="1" t="s">
        <v>17</v>
      </c>
      <c r="D123" s="1" t="s">
        <v>261</v>
      </c>
      <c r="E123" s="1" t="s">
        <v>260</v>
      </c>
      <c r="F123" s="449" t="s">
        <v>260</v>
      </c>
      <c r="G123" s="123">
        <v>216</v>
      </c>
    </row>
    <row r="124" spans="1:7" x14ac:dyDescent="0.2">
      <c r="A124" s="443" t="s">
        <v>313</v>
      </c>
      <c r="B124" s="1" t="s">
        <v>264</v>
      </c>
      <c r="C124" s="1" t="s">
        <v>5</v>
      </c>
      <c r="D124" s="1" t="s">
        <v>263</v>
      </c>
      <c r="E124" s="1" t="s">
        <v>257</v>
      </c>
      <c r="F124" s="449" t="s">
        <v>257</v>
      </c>
      <c r="G124" s="124">
        <v>308</v>
      </c>
    </row>
    <row r="125" spans="1:7" x14ac:dyDescent="0.2">
      <c r="A125" s="443" t="s">
        <v>313</v>
      </c>
      <c r="B125" s="1" t="s">
        <v>266</v>
      </c>
      <c r="C125" s="1" t="s">
        <v>60</v>
      </c>
      <c r="D125" s="1" t="s">
        <v>265</v>
      </c>
      <c r="E125" s="1" t="s">
        <v>260</v>
      </c>
      <c r="F125" s="449" t="s">
        <v>260</v>
      </c>
      <c r="G125" s="125">
        <v>498</v>
      </c>
    </row>
    <row r="126" spans="1:7" x14ac:dyDescent="0.2">
      <c r="A126" s="443" t="s">
        <v>313</v>
      </c>
      <c r="B126" s="1" t="s">
        <v>268</v>
      </c>
      <c r="C126" s="1" t="s">
        <v>60</v>
      </c>
      <c r="D126" s="1" t="s">
        <v>267</v>
      </c>
      <c r="E126" s="1" t="s">
        <v>260</v>
      </c>
      <c r="F126" s="449" t="s">
        <v>260</v>
      </c>
      <c r="G126" s="126">
        <v>365</v>
      </c>
    </row>
    <row r="127" spans="1:7" x14ac:dyDescent="0.2">
      <c r="A127" s="443" t="s">
        <v>313</v>
      </c>
      <c r="B127" s="1" t="s">
        <v>270</v>
      </c>
      <c r="C127" s="1" t="s">
        <v>2</v>
      </c>
      <c r="D127" s="1" t="s">
        <v>269</v>
      </c>
      <c r="E127" s="1" t="s">
        <v>260</v>
      </c>
      <c r="F127" s="449" t="s">
        <v>260</v>
      </c>
      <c r="G127" s="127">
        <v>107</v>
      </c>
    </row>
    <row r="128" spans="1:7" x14ac:dyDescent="0.2">
      <c r="A128" s="443" t="s">
        <v>313</v>
      </c>
      <c r="B128" s="1" t="s">
        <v>272</v>
      </c>
      <c r="C128" s="1" t="s">
        <v>2</v>
      </c>
      <c r="D128" s="1" t="s">
        <v>271</v>
      </c>
      <c r="E128" s="1" t="s">
        <v>260</v>
      </c>
      <c r="F128" s="449" t="s">
        <v>260</v>
      </c>
      <c r="G128" s="128">
        <v>219</v>
      </c>
    </row>
    <row r="129" spans="1:7" x14ac:dyDescent="0.2">
      <c r="A129" s="443" t="s">
        <v>313</v>
      </c>
      <c r="B129" s="1" t="s">
        <v>274</v>
      </c>
      <c r="C129" s="1" t="s">
        <v>20</v>
      </c>
      <c r="D129" s="1" t="s">
        <v>273</v>
      </c>
      <c r="E129" s="1" t="s">
        <v>257</v>
      </c>
      <c r="F129" s="449" t="s">
        <v>257</v>
      </c>
      <c r="G129" s="129">
        <v>359</v>
      </c>
    </row>
    <row r="130" spans="1:7" x14ac:dyDescent="0.2">
      <c r="A130" s="443" t="s">
        <v>313</v>
      </c>
      <c r="B130" s="1" t="s">
        <v>276</v>
      </c>
      <c r="C130" s="1" t="s">
        <v>40</v>
      </c>
      <c r="D130" s="1" t="s">
        <v>275</v>
      </c>
      <c r="E130" s="1" t="s">
        <v>260</v>
      </c>
      <c r="F130" s="449" t="s">
        <v>260</v>
      </c>
      <c r="G130" s="130">
        <v>485</v>
      </c>
    </row>
    <row r="131" spans="1:7" x14ac:dyDescent="0.2">
      <c r="A131" s="443" t="s">
        <v>313</v>
      </c>
      <c r="B131" s="1" t="s">
        <v>278</v>
      </c>
      <c r="C131" s="1" t="s">
        <v>20</v>
      </c>
      <c r="D131" s="1" t="s">
        <v>277</v>
      </c>
      <c r="E131" s="1" t="s">
        <v>260</v>
      </c>
      <c r="F131" s="449" t="s">
        <v>260</v>
      </c>
      <c r="G131" s="131">
        <v>292</v>
      </c>
    </row>
    <row r="132" spans="1:7" x14ac:dyDescent="0.2">
      <c r="A132" s="443" t="s">
        <v>313</v>
      </c>
      <c r="B132" s="1" t="s">
        <v>280</v>
      </c>
      <c r="C132" s="1" t="s">
        <v>2</v>
      </c>
      <c r="D132" s="1" t="s">
        <v>279</v>
      </c>
      <c r="E132" s="1" t="s">
        <v>260</v>
      </c>
      <c r="F132" s="449" t="s">
        <v>260</v>
      </c>
      <c r="G132" s="132">
        <v>147</v>
      </c>
    </row>
    <row r="133" spans="1:7" x14ac:dyDescent="0.2">
      <c r="A133" s="443" t="s">
        <v>313</v>
      </c>
      <c r="B133" s="1" t="s">
        <v>282</v>
      </c>
      <c r="C133" s="1" t="s">
        <v>2</v>
      </c>
      <c r="D133" s="1" t="s">
        <v>281</v>
      </c>
      <c r="E133" s="1" t="s">
        <v>260</v>
      </c>
      <c r="F133" s="449" t="s">
        <v>260</v>
      </c>
      <c r="G133" s="133">
        <v>180</v>
      </c>
    </row>
    <row r="134" spans="1:7" x14ac:dyDescent="0.2">
      <c r="A134" s="443" t="s">
        <v>313</v>
      </c>
      <c r="B134" s="1" t="s">
        <v>284</v>
      </c>
      <c r="C134" s="1" t="s">
        <v>2</v>
      </c>
      <c r="D134" s="1" t="s">
        <v>283</v>
      </c>
      <c r="E134" s="1" t="s">
        <v>260</v>
      </c>
      <c r="F134" s="449" t="s">
        <v>260</v>
      </c>
      <c r="G134" s="134">
        <v>267</v>
      </c>
    </row>
    <row r="135" spans="1:7" x14ac:dyDescent="0.2">
      <c r="A135" s="443" t="s">
        <v>313</v>
      </c>
      <c r="B135" s="1" t="s">
        <v>286</v>
      </c>
      <c r="C135" s="1" t="s">
        <v>2</v>
      </c>
      <c r="D135" s="1" t="s">
        <v>285</v>
      </c>
      <c r="E135" s="1" t="s">
        <v>260</v>
      </c>
      <c r="F135" s="449" t="s">
        <v>260</v>
      </c>
      <c r="G135" s="135">
        <v>398</v>
      </c>
    </row>
    <row r="136" spans="1:7" x14ac:dyDescent="0.2">
      <c r="A136" s="443" t="s">
        <v>313</v>
      </c>
      <c r="B136" s="1" t="s">
        <v>288</v>
      </c>
      <c r="C136" s="1" t="s">
        <v>2</v>
      </c>
      <c r="D136" s="1" t="s">
        <v>287</v>
      </c>
      <c r="E136" s="1" t="s">
        <v>260</v>
      </c>
      <c r="F136" s="449" t="s">
        <v>260</v>
      </c>
      <c r="G136" s="136">
        <v>609</v>
      </c>
    </row>
    <row r="137" spans="1:7" x14ac:dyDescent="0.2">
      <c r="A137" s="443" t="s">
        <v>313</v>
      </c>
      <c r="B137" s="1" t="s">
        <v>290</v>
      </c>
      <c r="C137" s="1" t="s">
        <v>37</v>
      </c>
      <c r="D137" s="1" t="s">
        <v>289</v>
      </c>
      <c r="E137" s="1" t="s">
        <v>257</v>
      </c>
      <c r="F137" s="449" t="s">
        <v>257</v>
      </c>
      <c r="G137" s="137">
        <v>275</v>
      </c>
    </row>
    <row r="138" spans="1:7" x14ac:dyDescent="0.2">
      <c r="A138" s="443" t="s">
        <v>313</v>
      </c>
      <c r="B138" s="1" t="s">
        <v>292</v>
      </c>
      <c r="C138" s="1" t="s">
        <v>17</v>
      </c>
      <c r="D138" s="1" t="s">
        <v>291</v>
      </c>
      <c r="E138" s="1" t="s">
        <v>260</v>
      </c>
      <c r="F138" s="449" t="s">
        <v>260</v>
      </c>
      <c r="G138" s="138">
        <v>179</v>
      </c>
    </row>
    <row r="139" spans="1:7" x14ac:dyDescent="0.2">
      <c r="A139" s="443" t="s">
        <v>313</v>
      </c>
      <c r="B139" s="1" t="s">
        <v>294</v>
      </c>
      <c r="C139" s="1" t="s">
        <v>17</v>
      </c>
      <c r="D139" s="1" t="s">
        <v>293</v>
      </c>
      <c r="E139" s="1" t="s">
        <v>260</v>
      </c>
      <c r="F139" s="449" t="s">
        <v>260</v>
      </c>
      <c r="G139" s="139">
        <v>55</v>
      </c>
    </row>
    <row r="140" spans="1:7" x14ac:dyDescent="0.2">
      <c r="A140" s="443" t="s">
        <v>313</v>
      </c>
      <c r="B140" s="1" t="s">
        <v>296</v>
      </c>
      <c r="C140" s="1" t="s">
        <v>20</v>
      </c>
      <c r="D140" s="1" t="s">
        <v>295</v>
      </c>
      <c r="E140" s="1" t="s">
        <v>260</v>
      </c>
      <c r="F140" s="449" t="s">
        <v>260</v>
      </c>
      <c r="G140" s="140">
        <v>72</v>
      </c>
    </row>
    <row r="141" spans="1:7" x14ac:dyDescent="0.2">
      <c r="A141" s="443" t="s">
        <v>313</v>
      </c>
      <c r="B141" s="1" t="s">
        <v>298</v>
      </c>
      <c r="C141" s="1" t="s">
        <v>37</v>
      </c>
      <c r="D141" s="1" t="s">
        <v>297</v>
      </c>
      <c r="E141" s="1" t="s">
        <v>260</v>
      </c>
      <c r="F141" s="449" t="s">
        <v>260</v>
      </c>
      <c r="G141" s="141">
        <v>199</v>
      </c>
    </row>
    <row r="142" spans="1:7" x14ac:dyDescent="0.2">
      <c r="A142" s="443" t="s">
        <v>313</v>
      </c>
      <c r="B142" s="1" t="s">
        <v>300</v>
      </c>
      <c r="C142" s="1" t="s">
        <v>37</v>
      </c>
      <c r="D142" s="1" t="s">
        <v>299</v>
      </c>
      <c r="E142" s="1" t="s">
        <v>260</v>
      </c>
      <c r="F142" s="449" t="s">
        <v>260</v>
      </c>
      <c r="G142" s="142">
        <v>477</v>
      </c>
    </row>
    <row r="143" spans="1:7" x14ac:dyDescent="0.2">
      <c r="A143" s="443" t="s">
        <v>313</v>
      </c>
      <c r="B143" s="1" t="s">
        <v>302</v>
      </c>
      <c r="C143" s="1" t="s">
        <v>2</v>
      </c>
      <c r="D143" s="1" t="s">
        <v>301</v>
      </c>
      <c r="E143" s="1" t="s">
        <v>260</v>
      </c>
      <c r="F143" s="449" t="s">
        <v>260</v>
      </c>
      <c r="G143" s="143">
        <v>141</v>
      </c>
    </row>
    <row r="144" spans="1:7" x14ac:dyDescent="0.2">
      <c r="A144" s="443" t="s">
        <v>313</v>
      </c>
      <c r="B144" s="1" t="s">
        <v>304</v>
      </c>
      <c r="C144" s="1" t="s">
        <v>77</v>
      </c>
      <c r="D144" s="1" t="s">
        <v>303</v>
      </c>
      <c r="E144" s="1" t="s">
        <v>257</v>
      </c>
      <c r="F144" s="449" t="s">
        <v>257</v>
      </c>
      <c r="G144" s="144">
        <v>469</v>
      </c>
    </row>
    <row r="145" spans="1:7" x14ac:dyDescent="0.2">
      <c r="A145" s="443" t="s">
        <v>313</v>
      </c>
      <c r="B145" s="1" t="s">
        <v>306</v>
      </c>
      <c r="C145" s="1" t="s">
        <v>60</v>
      </c>
      <c r="D145" s="1" t="s">
        <v>305</v>
      </c>
      <c r="E145" s="1" t="s">
        <v>260</v>
      </c>
      <c r="F145" s="449" t="s">
        <v>260</v>
      </c>
      <c r="G145" s="145">
        <v>952</v>
      </c>
    </row>
    <row r="146" spans="1:7" x14ac:dyDescent="0.2">
      <c r="A146" s="443" t="s">
        <v>313</v>
      </c>
      <c r="B146" s="1" t="s">
        <v>308</v>
      </c>
      <c r="C146" s="1" t="s">
        <v>20</v>
      </c>
      <c r="D146" s="1" t="s">
        <v>307</v>
      </c>
      <c r="E146" s="1" t="s">
        <v>260</v>
      </c>
      <c r="F146" s="449" t="s">
        <v>260</v>
      </c>
      <c r="G146" s="146">
        <v>551</v>
      </c>
    </row>
    <row r="147" spans="1:7" x14ac:dyDescent="0.2">
      <c r="A147" s="443" t="s">
        <v>313</v>
      </c>
      <c r="B147" s="1" t="s">
        <v>310</v>
      </c>
      <c r="C147" s="1" t="s">
        <v>20</v>
      </c>
      <c r="D147" s="1" t="s">
        <v>309</v>
      </c>
      <c r="E147" s="1" t="s">
        <v>260</v>
      </c>
      <c r="F147" s="449" t="s">
        <v>260</v>
      </c>
      <c r="G147" s="147"/>
    </row>
    <row r="148" spans="1:7" x14ac:dyDescent="0.2">
      <c r="A148" s="443" t="s">
        <v>313</v>
      </c>
      <c r="B148" s="1" t="s">
        <v>312</v>
      </c>
      <c r="C148" s="1" t="s">
        <v>2</v>
      </c>
      <c r="D148" s="1" t="s">
        <v>311</v>
      </c>
      <c r="E148" s="1" t="s">
        <v>257</v>
      </c>
      <c r="F148" s="449" t="s">
        <v>257</v>
      </c>
      <c r="G148" s="148"/>
    </row>
    <row r="149" spans="1:7" x14ac:dyDescent="0.2">
      <c r="A149" s="443" t="s">
        <v>314</v>
      </c>
      <c r="B149" s="1" t="s">
        <v>3</v>
      </c>
      <c r="C149" s="1" t="s">
        <v>2</v>
      </c>
      <c r="D149" s="1" t="s">
        <v>1</v>
      </c>
      <c r="E149" s="1" t="s">
        <v>0</v>
      </c>
      <c r="F149" s="449" t="s">
        <v>323</v>
      </c>
      <c r="G149" s="149">
        <v>164</v>
      </c>
    </row>
    <row r="150" spans="1:7" x14ac:dyDescent="0.2">
      <c r="A150" s="443" t="s">
        <v>314</v>
      </c>
      <c r="B150" s="1" t="s">
        <v>6</v>
      </c>
      <c r="C150" s="1" t="s">
        <v>5</v>
      </c>
      <c r="D150" s="1" t="s">
        <v>4</v>
      </c>
      <c r="E150" s="1" t="s">
        <v>0</v>
      </c>
      <c r="F150" s="449" t="s">
        <v>323</v>
      </c>
      <c r="G150" s="150">
        <v>160</v>
      </c>
    </row>
    <row r="151" spans="1:7" x14ac:dyDescent="0.2">
      <c r="A151" s="443" t="s">
        <v>314</v>
      </c>
      <c r="B151" s="1" t="s">
        <v>9</v>
      </c>
      <c r="C151" s="1" t="s">
        <v>5</v>
      </c>
      <c r="D151" s="1" t="s">
        <v>8</v>
      </c>
      <c r="E151" s="1" t="s">
        <v>7</v>
      </c>
      <c r="F151" s="449" t="s">
        <v>323</v>
      </c>
      <c r="G151" s="151">
        <v>142</v>
      </c>
    </row>
    <row r="152" spans="1:7" x14ac:dyDescent="0.2">
      <c r="A152" s="443" t="s">
        <v>314</v>
      </c>
      <c r="B152" s="1" t="s">
        <v>12</v>
      </c>
      <c r="C152" s="1" t="s">
        <v>11</v>
      </c>
      <c r="D152" s="1" t="s">
        <v>10</v>
      </c>
      <c r="E152" s="1" t="s">
        <v>7</v>
      </c>
      <c r="F152" s="449" t="s">
        <v>323</v>
      </c>
      <c r="G152" s="152">
        <v>90</v>
      </c>
    </row>
    <row r="153" spans="1:7" x14ac:dyDescent="0.2">
      <c r="A153" s="443" t="s">
        <v>314</v>
      </c>
      <c r="B153" s="1" t="s">
        <v>15</v>
      </c>
      <c r="C153" s="1" t="s">
        <v>14</v>
      </c>
      <c r="D153" s="1" t="s">
        <v>13</v>
      </c>
      <c r="E153" s="1" t="s">
        <v>7</v>
      </c>
      <c r="F153" s="449" t="s">
        <v>323</v>
      </c>
      <c r="G153" s="153">
        <v>194</v>
      </c>
    </row>
    <row r="154" spans="1:7" x14ac:dyDescent="0.2">
      <c r="A154" s="443" t="s">
        <v>314</v>
      </c>
      <c r="B154" s="1" t="s">
        <v>18</v>
      </c>
      <c r="C154" s="1" t="s">
        <v>17</v>
      </c>
      <c r="D154" s="1" t="s">
        <v>16</v>
      </c>
      <c r="E154" s="1" t="s">
        <v>7</v>
      </c>
      <c r="F154" s="449" t="s">
        <v>323</v>
      </c>
      <c r="G154" s="154">
        <v>196</v>
      </c>
    </row>
    <row r="155" spans="1:7" x14ac:dyDescent="0.2">
      <c r="A155" s="443" t="s">
        <v>314</v>
      </c>
      <c r="B155" s="1" t="s">
        <v>21</v>
      </c>
      <c r="C155" s="1" t="s">
        <v>20</v>
      </c>
      <c r="D155" s="1" t="s">
        <v>19</v>
      </c>
      <c r="E155" s="1" t="s">
        <v>7</v>
      </c>
      <c r="F155" s="449" t="s">
        <v>323</v>
      </c>
      <c r="G155" s="155">
        <v>176</v>
      </c>
    </row>
    <row r="156" spans="1:7" x14ac:dyDescent="0.2">
      <c r="A156" s="443" t="s">
        <v>314</v>
      </c>
      <c r="B156" s="1" t="s">
        <v>23</v>
      </c>
      <c r="C156" s="1" t="s">
        <v>11</v>
      </c>
      <c r="D156" s="1" t="s">
        <v>22</v>
      </c>
      <c r="E156" s="1" t="s">
        <v>0</v>
      </c>
      <c r="F156" s="449" t="s">
        <v>323</v>
      </c>
      <c r="G156" s="156">
        <v>330</v>
      </c>
    </row>
    <row r="157" spans="1:7" x14ac:dyDescent="0.2">
      <c r="A157" s="443" t="s">
        <v>314</v>
      </c>
      <c r="B157" s="1" t="s">
        <v>26</v>
      </c>
      <c r="C157" s="1" t="s">
        <v>25</v>
      </c>
      <c r="D157" s="1" t="s">
        <v>24</v>
      </c>
      <c r="E157" s="1" t="s">
        <v>7</v>
      </c>
      <c r="F157" s="449" t="s">
        <v>323</v>
      </c>
      <c r="G157" s="157">
        <v>737</v>
      </c>
    </row>
    <row r="158" spans="1:7" x14ac:dyDescent="0.2">
      <c r="A158" s="443" t="s">
        <v>314</v>
      </c>
      <c r="B158" s="1" t="s">
        <v>28</v>
      </c>
      <c r="C158" s="1" t="s">
        <v>2</v>
      </c>
      <c r="D158" s="1" t="s">
        <v>27</v>
      </c>
      <c r="E158" s="1" t="s">
        <v>7</v>
      </c>
      <c r="F158" s="449" t="s">
        <v>323</v>
      </c>
      <c r="G158" s="158"/>
    </row>
    <row r="159" spans="1:7" x14ac:dyDescent="0.2">
      <c r="A159" s="443" t="s">
        <v>314</v>
      </c>
      <c r="B159" s="1" t="s">
        <v>30</v>
      </c>
      <c r="C159" s="1" t="s">
        <v>20</v>
      </c>
      <c r="D159" s="1" t="s">
        <v>29</v>
      </c>
      <c r="E159" s="1" t="s">
        <v>7</v>
      </c>
      <c r="F159" s="449" t="s">
        <v>323</v>
      </c>
      <c r="G159" s="159">
        <v>157</v>
      </c>
    </row>
    <row r="160" spans="1:7" x14ac:dyDescent="0.2">
      <c r="A160" s="443" t="s">
        <v>314</v>
      </c>
      <c r="B160" s="1" t="s">
        <v>32</v>
      </c>
      <c r="C160" s="1" t="s">
        <v>11</v>
      </c>
      <c r="D160" s="1" t="s">
        <v>31</v>
      </c>
      <c r="E160" s="1" t="s">
        <v>7</v>
      </c>
      <c r="F160" s="449" t="s">
        <v>323</v>
      </c>
      <c r="G160" s="160">
        <v>847</v>
      </c>
    </row>
    <row r="161" spans="1:7" x14ac:dyDescent="0.2">
      <c r="A161" s="443" t="s">
        <v>314</v>
      </c>
      <c r="B161" s="1" t="s">
        <v>35</v>
      </c>
      <c r="C161" s="1" t="s">
        <v>34</v>
      </c>
      <c r="D161" s="1" t="s">
        <v>33</v>
      </c>
      <c r="E161" s="1" t="s">
        <v>7</v>
      </c>
      <c r="F161" s="449" t="s">
        <v>323</v>
      </c>
      <c r="G161" s="161">
        <v>314</v>
      </c>
    </row>
    <row r="162" spans="1:7" x14ac:dyDescent="0.2">
      <c r="A162" s="443" t="s">
        <v>314</v>
      </c>
      <c r="B162" s="1" t="s">
        <v>38</v>
      </c>
      <c r="C162" s="1" t="s">
        <v>37</v>
      </c>
      <c r="D162" s="1" t="s">
        <v>36</v>
      </c>
      <c r="E162" s="1" t="s">
        <v>7</v>
      </c>
      <c r="F162" s="449" t="s">
        <v>323</v>
      </c>
      <c r="G162" s="162">
        <v>24</v>
      </c>
    </row>
    <row r="163" spans="1:7" x14ac:dyDescent="0.2">
      <c r="A163" s="443" t="s">
        <v>314</v>
      </c>
      <c r="B163" s="1" t="s">
        <v>41</v>
      </c>
      <c r="C163" s="1" t="s">
        <v>40</v>
      </c>
      <c r="D163" s="1" t="s">
        <v>39</v>
      </c>
      <c r="E163" s="1" t="s">
        <v>7</v>
      </c>
      <c r="F163" s="449" t="s">
        <v>323</v>
      </c>
      <c r="G163" s="163">
        <v>544</v>
      </c>
    </row>
    <row r="164" spans="1:7" x14ac:dyDescent="0.2">
      <c r="A164" s="443" t="s">
        <v>314</v>
      </c>
      <c r="B164" s="1" t="s">
        <v>43</v>
      </c>
      <c r="C164" s="1" t="s">
        <v>14</v>
      </c>
      <c r="D164" s="1" t="s">
        <v>42</v>
      </c>
      <c r="E164" s="1" t="s">
        <v>7</v>
      </c>
      <c r="F164" s="449" t="s">
        <v>323</v>
      </c>
      <c r="G164" s="164">
        <v>524</v>
      </c>
    </row>
    <row r="165" spans="1:7" x14ac:dyDescent="0.2">
      <c r="A165" s="443" t="s">
        <v>314</v>
      </c>
      <c r="B165" s="1" t="s">
        <v>45</v>
      </c>
      <c r="C165" s="1" t="s">
        <v>17</v>
      </c>
      <c r="D165" s="1" t="s">
        <v>44</v>
      </c>
      <c r="E165" s="1" t="s">
        <v>7</v>
      </c>
      <c r="F165" s="449" t="s">
        <v>323</v>
      </c>
      <c r="G165" s="165">
        <v>318</v>
      </c>
    </row>
    <row r="166" spans="1:7" x14ac:dyDescent="0.2">
      <c r="A166" s="443" t="s">
        <v>314</v>
      </c>
      <c r="B166" s="1" t="s">
        <v>48</v>
      </c>
      <c r="C166" s="1" t="s">
        <v>17</v>
      </c>
      <c r="D166" s="1" t="s">
        <v>47</v>
      </c>
      <c r="E166" s="1" t="s">
        <v>46</v>
      </c>
      <c r="F166" s="449" t="s">
        <v>323</v>
      </c>
      <c r="G166" s="166"/>
    </row>
    <row r="167" spans="1:7" x14ac:dyDescent="0.2">
      <c r="A167" s="443" t="s">
        <v>314</v>
      </c>
      <c r="B167" s="1" t="s">
        <v>50</v>
      </c>
      <c r="C167" s="1" t="s">
        <v>20</v>
      </c>
      <c r="D167" s="1" t="s">
        <v>49</v>
      </c>
      <c r="E167" s="1" t="s">
        <v>7</v>
      </c>
      <c r="F167" s="449" t="s">
        <v>323</v>
      </c>
      <c r="G167" s="167">
        <v>396</v>
      </c>
    </row>
    <row r="168" spans="1:7" x14ac:dyDescent="0.2">
      <c r="A168" s="443" t="s">
        <v>314</v>
      </c>
      <c r="B168" s="1" t="s">
        <v>52</v>
      </c>
      <c r="C168" s="1" t="s">
        <v>2</v>
      </c>
      <c r="D168" s="1" t="s">
        <v>51</v>
      </c>
      <c r="E168" s="1" t="s">
        <v>7</v>
      </c>
      <c r="F168" s="449" t="s">
        <v>323</v>
      </c>
      <c r="G168" s="168">
        <v>258</v>
      </c>
    </row>
    <row r="169" spans="1:7" x14ac:dyDescent="0.2">
      <c r="A169" s="443" t="s">
        <v>314</v>
      </c>
      <c r="B169" s="1" t="s">
        <v>54</v>
      </c>
      <c r="C169" s="1" t="s">
        <v>40</v>
      </c>
      <c r="D169" s="1" t="s">
        <v>53</v>
      </c>
      <c r="E169" s="1" t="s">
        <v>0</v>
      </c>
      <c r="F169" s="449" t="s">
        <v>323</v>
      </c>
      <c r="G169" s="169">
        <v>325</v>
      </c>
    </row>
    <row r="170" spans="1:7" x14ac:dyDescent="0.2">
      <c r="A170" s="443" t="s">
        <v>314</v>
      </c>
      <c r="B170" s="1" t="s">
        <v>56</v>
      </c>
      <c r="C170" s="1" t="s">
        <v>17</v>
      </c>
      <c r="D170" s="1" t="s">
        <v>55</v>
      </c>
      <c r="E170" s="1" t="s">
        <v>7</v>
      </c>
      <c r="F170" s="449" t="s">
        <v>323</v>
      </c>
      <c r="G170" s="170">
        <v>681</v>
      </c>
    </row>
    <row r="171" spans="1:7" x14ac:dyDescent="0.2">
      <c r="A171" s="443" t="s">
        <v>314</v>
      </c>
      <c r="B171" s="1" t="s">
        <v>58</v>
      </c>
      <c r="C171" s="1" t="s">
        <v>2</v>
      </c>
      <c r="D171" s="1" t="s">
        <v>57</v>
      </c>
      <c r="E171" s="1" t="s">
        <v>7</v>
      </c>
      <c r="F171" s="449" t="s">
        <v>323</v>
      </c>
      <c r="G171" s="171">
        <v>280</v>
      </c>
    </row>
    <row r="172" spans="1:7" x14ac:dyDescent="0.2">
      <c r="A172" s="443" t="s">
        <v>314</v>
      </c>
      <c r="B172" s="1" t="s">
        <v>61</v>
      </c>
      <c r="C172" s="1" t="s">
        <v>60</v>
      </c>
      <c r="D172" s="1" t="s">
        <v>59</v>
      </c>
      <c r="E172" s="1" t="s">
        <v>7</v>
      </c>
      <c r="F172" s="449" t="s">
        <v>323</v>
      </c>
      <c r="G172" s="172">
        <v>375</v>
      </c>
    </row>
    <row r="173" spans="1:7" x14ac:dyDescent="0.2">
      <c r="A173" s="443" t="s">
        <v>314</v>
      </c>
      <c r="B173" s="1" t="s">
        <v>63</v>
      </c>
      <c r="C173" s="1" t="s">
        <v>37</v>
      </c>
      <c r="D173" s="1" t="s">
        <v>62</v>
      </c>
      <c r="E173" s="1" t="s">
        <v>46</v>
      </c>
      <c r="F173" s="449" t="s">
        <v>323</v>
      </c>
      <c r="G173" s="173">
        <v>388</v>
      </c>
    </row>
    <row r="174" spans="1:7" x14ac:dyDescent="0.2">
      <c r="A174" s="443" t="s">
        <v>314</v>
      </c>
      <c r="B174" s="1" t="s">
        <v>65</v>
      </c>
      <c r="C174" s="1" t="s">
        <v>20</v>
      </c>
      <c r="D174" s="1" t="s">
        <v>64</v>
      </c>
      <c r="E174" s="1" t="s">
        <v>7</v>
      </c>
      <c r="F174" s="449" t="s">
        <v>323</v>
      </c>
      <c r="G174" s="174">
        <v>226</v>
      </c>
    </row>
    <row r="175" spans="1:7" x14ac:dyDescent="0.2">
      <c r="A175" s="443" t="s">
        <v>314</v>
      </c>
      <c r="B175" s="1" t="s">
        <v>67</v>
      </c>
      <c r="C175" s="1" t="s">
        <v>60</v>
      </c>
      <c r="D175" s="1" t="s">
        <v>66</v>
      </c>
      <c r="E175" s="1" t="s">
        <v>7</v>
      </c>
      <c r="F175" s="449" t="s">
        <v>323</v>
      </c>
      <c r="G175" s="175">
        <v>472</v>
      </c>
    </row>
    <row r="176" spans="1:7" x14ac:dyDescent="0.2">
      <c r="A176" s="443" t="s">
        <v>314</v>
      </c>
      <c r="B176" s="1" t="s">
        <v>69</v>
      </c>
      <c r="C176" s="1" t="s">
        <v>40</v>
      </c>
      <c r="D176" s="1" t="s">
        <v>68</v>
      </c>
      <c r="E176" s="1" t="s">
        <v>7</v>
      </c>
      <c r="F176" s="449" t="s">
        <v>323</v>
      </c>
      <c r="G176" s="176">
        <v>218</v>
      </c>
    </row>
    <row r="177" spans="1:7" x14ac:dyDescent="0.2">
      <c r="A177" s="443" t="s">
        <v>314</v>
      </c>
      <c r="B177" s="1" t="s">
        <v>71</v>
      </c>
      <c r="C177" s="1" t="s">
        <v>60</v>
      </c>
      <c r="D177" s="1" t="s">
        <v>70</v>
      </c>
      <c r="E177" s="1" t="s">
        <v>7</v>
      </c>
      <c r="F177" s="449" t="s">
        <v>323</v>
      </c>
      <c r="G177" s="177">
        <v>252</v>
      </c>
    </row>
    <row r="178" spans="1:7" x14ac:dyDescent="0.2">
      <c r="A178" s="443" t="s">
        <v>314</v>
      </c>
      <c r="B178" s="1" t="s">
        <v>73</v>
      </c>
      <c r="C178" s="1" t="s">
        <v>2</v>
      </c>
      <c r="D178" s="1" t="s">
        <v>72</v>
      </c>
      <c r="E178" s="1" t="s">
        <v>7</v>
      </c>
      <c r="F178" s="449" t="s">
        <v>323</v>
      </c>
      <c r="G178" s="178">
        <v>331</v>
      </c>
    </row>
    <row r="179" spans="1:7" x14ac:dyDescent="0.2">
      <c r="A179" s="443" t="s">
        <v>314</v>
      </c>
      <c r="B179" s="1" t="s">
        <v>75</v>
      </c>
      <c r="C179" s="1" t="s">
        <v>17</v>
      </c>
      <c r="D179" s="1" t="s">
        <v>74</v>
      </c>
      <c r="E179" s="1" t="s">
        <v>7</v>
      </c>
      <c r="F179" s="449" t="s">
        <v>323</v>
      </c>
      <c r="G179" s="179">
        <v>293</v>
      </c>
    </row>
    <row r="180" spans="1:7" x14ac:dyDescent="0.2">
      <c r="A180" s="443" t="s">
        <v>314</v>
      </c>
      <c r="B180" s="1" t="s">
        <v>78</v>
      </c>
      <c r="C180" s="1" t="s">
        <v>77</v>
      </c>
      <c r="D180" s="1" t="s">
        <v>76</v>
      </c>
      <c r="E180" s="1" t="s">
        <v>7</v>
      </c>
      <c r="F180" s="449" t="s">
        <v>323</v>
      </c>
      <c r="G180" s="180">
        <v>811</v>
      </c>
    </row>
    <row r="181" spans="1:7" x14ac:dyDescent="0.2">
      <c r="A181" s="443" t="s">
        <v>314</v>
      </c>
      <c r="B181" s="1" t="s">
        <v>80</v>
      </c>
      <c r="C181" s="1" t="s">
        <v>11</v>
      </c>
      <c r="D181" s="1" t="s">
        <v>79</v>
      </c>
      <c r="E181" s="1" t="s">
        <v>7</v>
      </c>
      <c r="F181" s="449" t="s">
        <v>323</v>
      </c>
      <c r="G181" s="181">
        <v>585</v>
      </c>
    </row>
    <row r="182" spans="1:7" x14ac:dyDescent="0.2">
      <c r="A182" s="443" t="s">
        <v>314</v>
      </c>
      <c r="B182" s="1" t="s">
        <v>82</v>
      </c>
      <c r="C182" s="1" t="s">
        <v>14</v>
      </c>
      <c r="D182" s="1" t="s">
        <v>81</v>
      </c>
      <c r="E182" s="1" t="s">
        <v>7</v>
      </c>
      <c r="F182" s="449" t="s">
        <v>323</v>
      </c>
      <c r="G182" s="182">
        <v>306</v>
      </c>
    </row>
    <row r="183" spans="1:7" x14ac:dyDescent="0.2">
      <c r="A183" s="443" t="s">
        <v>314</v>
      </c>
      <c r="B183" s="1" t="s">
        <v>84</v>
      </c>
      <c r="C183" s="1" t="s">
        <v>17</v>
      </c>
      <c r="D183" s="1" t="s">
        <v>83</v>
      </c>
      <c r="E183" s="1" t="s">
        <v>7</v>
      </c>
      <c r="F183" s="449" t="s">
        <v>323</v>
      </c>
      <c r="G183" s="183">
        <v>395</v>
      </c>
    </row>
    <row r="184" spans="1:7" x14ac:dyDescent="0.2">
      <c r="A184" s="443" t="s">
        <v>314</v>
      </c>
      <c r="B184" s="1" t="s">
        <v>86</v>
      </c>
      <c r="C184" s="1" t="s">
        <v>11</v>
      </c>
      <c r="D184" s="1" t="s">
        <v>85</v>
      </c>
      <c r="E184" s="1" t="s">
        <v>7</v>
      </c>
      <c r="F184" s="449" t="s">
        <v>323</v>
      </c>
      <c r="G184" s="184">
        <v>400</v>
      </c>
    </row>
    <row r="185" spans="1:7" x14ac:dyDescent="0.2">
      <c r="A185" s="443" t="s">
        <v>314</v>
      </c>
      <c r="B185" s="1" t="s">
        <v>88</v>
      </c>
      <c r="C185" s="1" t="s">
        <v>2</v>
      </c>
      <c r="D185" s="1" t="s">
        <v>87</v>
      </c>
      <c r="E185" s="1" t="s">
        <v>7</v>
      </c>
      <c r="F185" s="449" t="s">
        <v>323</v>
      </c>
      <c r="G185" s="185">
        <v>742</v>
      </c>
    </row>
    <row r="186" spans="1:7" x14ac:dyDescent="0.2">
      <c r="A186" s="443" t="s">
        <v>314</v>
      </c>
      <c r="B186" s="1" t="s">
        <v>90</v>
      </c>
      <c r="C186" s="1" t="s">
        <v>40</v>
      </c>
      <c r="D186" s="1" t="s">
        <v>89</v>
      </c>
      <c r="E186" s="1" t="s">
        <v>7</v>
      </c>
      <c r="F186" s="449" t="s">
        <v>323</v>
      </c>
      <c r="G186" s="186">
        <v>150</v>
      </c>
    </row>
    <row r="187" spans="1:7" x14ac:dyDescent="0.2">
      <c r="A187" s="443" t="s">
        <v>314</v>
      </c>
      <c r="B187" s="1" t="s">
        <v>92</v>
      </c>
      <c r="C187" s="1" t="s">
        <v>2</v>
      </c>
      <c r="D187" s="1" t="s">
        <v>91</v>
      </c>
      <c r="E187" s="1" t="s">
        <v>7</v>
      </c>
      <c r="F187" s="449" t="s">
        <v>323</v>
      </c>
      <c r="G187" s="187">
        <v>665</v>
      </c>
    </row>
    <row r="188" spans="1:7" x14ac:dyDescent="0.2">
      <c r="A188" s="443" t="s">
        <v>314</v>
      </c>
      <c r="B188" s="1" t="s">
        <v>94</v>
      </c>
      <c r="C188" s="1" t="s">
        <v>2</v>
      </c>
      <c r="D188" s="1" t="s">
        <v>93</v>
      </c>
      <c r="E188" s="1" t="s">
        <v>7</v>
      </c>
      <c r="F188" s="449" t="s">
        <v>323</v>
      </c>
      <c r="G188" s="188">
        <v>366</v>
      </c>
    </row>
    <row r="189" spans="1:7" x14ac:dyDescent="0.2">
      <c r="A189" s="443" t="s">
        <v>314</v>
      </c>
      <c r="B189" s="1" t="s">
        <v>96</v>
      </c>
      <c r="C189" s="1" t="s">
        <v>77</v>
      </c>
      <c r="D189" s="1" t="s">
        <v>95</v>
      </c>
      <c r="E189" s="1" t="s">
        <v>7</v>
      </c>
      <c r="F189" s="449" t="s">
        <v>323</v>
      </c>
      <c r="G189" s="189">
        <v>394</v>
      </c>
    </row>
    <row r="190" spans="1:7" x14ac:dyDescent="0.2">
      <c r="A190" s="443" t="s">
        <v>314</v>
      </c>
      <c r="B190" s="1" t="s">
        <v>98</v>
      </c>
      <c r="C190" s="1" t="s">
        <v>37</v>
      </c>
      <c r="D190" s="1" t="s">
        <v>97</v>
      </c>
      <c r="E190" s="1" t="s">
        <v>7</v>
      </c>
      <c r="F190" s="449" t="s">
        <v>323</v>
      </c>
      <c r="G190" s="190">
        <v>336</v>
      </c>
    </row>
    <row r="191" spans="1:7" x14ac:dyDescent="0.2">
      <c r="A191" s="443" t="s">
        <v>314</v>
      </c>
      <c r="B191" s="1" t="s">
        <v>100</v>
      </c>
      <c r="C191" s="1" t="s">
        <v>2</v>
      </c>
      <c r="D191" s="1" t="s">
        <v>99</v>
      </c>
      <c r="E191" s="1" t="s">
        <v>7</v>
      </c>
      <c r="F191" s="449" t="s">
        <v>323</v>
      </c>
      <c r="G191" s="191">
        <v>592</v>
      </c>
    </row>
    <row r="192" spans="1:7" x14ac:dyDescent="0.2">
      <c r="A192" s="443" t="s">
        <v>314</v>
      </c>
      <c r="B192" s="1" t="s">
        <v>102</v>
      </c>
      <c r="C192" s="1" t="s">
        <v>11</v>
      </c>
      <c r="D192" s="1" t="s">
        <v>101</v>
      </c>
      <c r="E192" s="1" t="s">
        <v>7</v>
      </c>
      <c r="F192" s="449" t="s">
        <v>323</v>
      </c>
      <c r="G192" s="192">
        <v>159</v>
      </c>
    </row>
    <row r="193" spans="1:7" x14ac:dyDescent="0.2">
      <c r="A193" s="443" t="s">
        <v>314</v>
      </c>
      <c r="B193" s="1" t="s">
        <v>104</v>
      </c>
      <c r="C193" s="1" t="s">
        <v>34</v>
      </c>
      <c r="D193" s="1" t="s">
        <v>103</v>
      </c>
      <c r="E193" s="1" t="s">
        <v>7</v>
      </c>
      <c r="F193" s="449" t="s">
        <v>323</v>
      </c>
      <c r="G193" s="193">
        <v>470</v>
      </c>
    </row>
    <row r="194" spans="1:7" x14ac:dyDescent="0.2">
      <c r="A194" s="443" t="s">
        <v>314</v>
      </c>
      <c r="B194" s="1" t="s">
        <v>107</v>
      </c>
      <c r="C194" s="1" t="s">
        <v>106</v>
      </c>
      <c r="D194" s="1" t="s">
        <v>105</v>
      </c>
      <c r="E194" s="1" t="s">
        <v>7</v>
      </c>
      <c r="F194" s="449" t="s">
        <v>323</v>
      </c>
      <c r="G194" s="194">
        <v>570</v>
      </c>
    </row>
    <row r="195" spans="1:7" x14ac:dyDescent="0.2">
      <c r="A195" s="443" t="s">
        <v>314</v>
      </c>
      <c r="B195" s="1" t="s">
        <v>109</v>
      </c>
      <c r="C195" s="1" t="s">
        <v>17</v>
      </c>
      <c r="D195" s="1" t="s">
        <v>108</v>
      </c>
      <c r="E195" s="1" t="s">
        <v>7</v>
      </c>
      <c r="F195" s="449" t="s">
        <v>323</v>
      </c>
      <c r="G195" s="195">
        <v>298</v>
      </c>
    </row>
    <row r="196" spans="1:7" x14ac:dyDescent="0.2">
      <c r="A196" s="443" t="s">
        <v>314</v>
      </c>
      <c r="B196" s="1" t="s">
        <v>111</v>
      </c>
      <c r="C196" s="1" t="s">
        <v>14</v>
      </c>
      <c r="D196" s="1" t="s">
        <v>110</v>
      </c>
      <c r="E196" s="1" t="s">
        <v>7</v>
      </c>
      <c r="F196" s="449" t="s">
        <v>323</v>
      </c>
      <c r="G196" s="196">
        <v>633</v>
      </c>
    </row>
    <row r="197" spans="1:7" x14ac:dyDescent="0.2">
      <c r="A197" s="443" t="s">
        <v>314</v>
      </c>
      <c r="B197" s="1" t="s">
        <v>113</v>
      </c>
      <c r="C197" s="1" t="s">
        <v>2</v>
      </c>
      <c r="D197" s="1" t="s">
        <v>112</v>
      </c>
      <c r="E197" s="1" t="s">
        <v>7</v>
      </c>
      <c r="F197" s="449" t="s">
        <v>323</v>
      </c>
      <c r="G197" s="197">
        <v>599</v>
      </c>
    </row>
    <row r="198" spans="1:7" x14ac:dyDescent="0.2">
      <c r="A198" s="443" t="s">
        <v>314</v>
      </c>
      <c r="B198" s="1" t="s">
        <v>115</v>
      </c>
      <c r="C198" s="1" t="s">
        <v>20</v>
      </c>
      <c r="D198" s="1" t="s">
        <v>114</v>
      </c>
      <c r="E198" s="1" t="s">
        <v>7</v>
      </c>
      <c r="F198" s="449" t="s">
        <v>323</v>
      </c>
      <c r="G198" s="198">
        <v>418</v>
      </c>
    </row>
    <row r="199" spans="1:7" x14ac:dyDescent="0.2">
      <c r="A199" s="443" t="s">
        <v>314</v>
      </c>
      <c r="B199" s="1" t="s">
        <v>117</v>
      </c>
      <c r="C199" s="1" t="s">
        <v>77</v>
      </c>
      <c r="D199" s="1" t="s">
        <v>116</v>
      </c>
      <c r="E199" s="1" t="s">
        <v>7</v>
      </c>
      <c r="F199" s="449" t="s">
        <v>323</v>
      </c>
      <c r="G199" s="199">
        <v>248</v>
      </c>
    </row>
    <row r="200" spans="1:7" x14ac:dyDescent="0.2">
      <c r="A200" s="443" t="s">
        <v>314</v>
      </c>
      <c r="B200" s="1" t="s">
        <v>119</v>
      </c>
      <c r="C200" s="1" t="s">
        <v>40</v>
      </c>
      <c r="D200" s="1" t="s">
        <v>118</v>
      </c>
      <c r="E200" s="1" t="s">
        <v>7</v>
      </c>
      <c r="F200" s="449" t="s">
        <v>323</v>
      </c>
      <c r="G200" s="200">
        <v>173</v>
      </c>
    </row>
    <row r="201" spans="1:7" x14ac:dyDescent="0.2">
      <c r="A201" s="443" t="s">
        <v>314</v>
      </c>
      <c r="B201" s="1" t="s">
        <v>121</v>
      </c>
      <c r="C201" s="1" t="s">
        <v>2</v>
      </c>
      <c r="D201" s="1" t="s">
        <v>120</v>
      </c>
      <c r="E201" s="1" t="s">
        <v>7</v>
      </c>
      <c r="F201" s="449" t="s">
        <v>323</v>
      </c>
      <c r="G201" s="201">
        <v>899</v>
      </c>
    </row>
    <row r="202" spans="1:7" x14ac:dyDescent="0.2">
      <c r="A202" s="443" t="s">
        <v>314</v>
      </c>
      <c r="B202" s="1" t="s">
        <v>123</v>
      </c>
      <c r="C202" s="1" t="s">
        <v>20</v>
      </c>
      <c r="D202" s="1" t="s">
        <v>122</v>
      </c>
      <c r="E202" s="1" t="s">
        <v>7</v>
      </c>
      <c r="F202" s="449" t="s">
        <v>323</v>
      </c>
      <c r="G202" s="202">
        <v>182</v>
      </c>
    </row>
    <row r="203" spans="1:7" x14ac:dyDescent="0.2">
      <c r="A203" s="443" t="s">
        <v>314</v>
      </c>
      <c r="B203" s="1" t="s">
        <v>125</v>
      </c>
      <c r="C203" s="1" t="s">
        <v>77</v>
      </c>
      <c r="D203" s="1" t="s">
        <v>124</v>
      </c>
      <c r="E203" s="1" t="s">
        <v>7</v>
      </c>
      <c r="F203" s="449" t="s">
        <v>323</v>
      </c>
      <c r="G203" s="203">
        <v>251</v>
      </c>
    </row>
    <row r="204" spans="1:7" x14ac:dyDescent="0.2">
      <c r="A204" s="443" t="s">
        <v>314</v>
      </c>
      <c r="B204" s="1" t="s">
        <v>127</v>
      </c>
      <c r="C204" s="1" t="s">
        <v>20</v>
      </c>
      <c r="D204" s="1" t="s">
        <v>126</v>
      </c>
      <c r="E204" s="1" t="s">
        <v>0</v>
      </c>
      <c r="F204" s="449" t="s">
        <v>323</v>
      </c>
      <c r="G204" s="204">
        <v>824</v>
      </c>
    </row>
    <row r="205" spans="1:7" x14ac:dyDescent="0.2">
      <c r="A205" s="443" t="s">
        <v>314</v>
      </c>
      <c r="B205" s="1" t="s">
        <v>129</v>
      </c>
      <c r="C205" s="1" t="s">
        <v>34</v>
      </c>
      <c r="D205" s="1" t="s">
        <v>128</v>
      </c>
      <c r="E205" s="1" t="s">
        <v>7</v>
      </c>
      <c r="F205" s="449" t="s">
        <v>323</v>
      </c>
      <c r="G205" s="205">
        <v>607</v>
      </c>
    </row>
    <row r="206" spans="1:7" x14ac:dyDescent="0.2">
      <c r="A206" s="443" t="s">
        <v>314</v>
      </c>
      <c r="B206" s="1" t="s">
        <v>131</v>
      </c>
      <c r="C206" s="1" t="s">
        <v>34</v>
      </c>
      <c r="D206" s="1" t="s">
        <v>130</v>
      </c>
      <c r="E206" s="1" t="s">
        <v>0</v>
      </c>
      <c r="F206" s="449" t="s">
        <v>323</v>
      </c>
      <c r="G206" s="206">
        <v>561</v>
      </c>
    </row>
    <row r="207" spans="1:7" x14ac:dyDescent="0.2">
      <c r="A207" s="443" t="s">
        <v>314</v>
      </c>
      <c r="B207" s="1" t="s">
        <v>133</v>
      </c>
      <c r="C207" s="1" t="s">
        <v>17</v>
      </c>
      <c r="D207" s="1" t="s">
        <v>132</v>
      </c>
      <c r="E207" s="1" t="s">
        <v>7</v>
      </c>
      <c r="F207" s="449" t="s">
        <v>323</v>
      </c>
      <c r="G207" s="207">
        <v>319</v>
      </c>
    </row>
    <row r="208" spans="1:7" x14ac:dyDescent="0.2">
      <c r="A208" s="443" t="s">
        <v>314</v>
      </c>
      <c r="B208" s="1" t="s">
        <v>135</v>
      </c>
      <c r="C208" s="1" t="s">
        <v>2</v>
      </c>
      <c r="D208" s="1" t="s">
        <v>134</v>
      </c>
      <c r="E208" s="1" t="s">
        <v>46</v>
      </c>
      <c r="F208" s="449" t="s">
        <v>323</v>
      </c>
      <c r="G208" s="208">
        <v>243</v>
      </c>
    </row>
    <row r="209" spans="1:7" x14ac:dyDescent="0.2">
      <c r="A209" s="443" t="s">
        <v>314</v>
      </c>
      <c r="B209" s="1" t="s">
        <v>137</v>
      </c>
      <c r="C209" s="1" t="s">
        <v>2</v>
      </c>
      <c r="D209" s="1" t="s">
        <v>136</v>
      </c>
      <c r="E209" s="1" t="s">
        <v>7</v>
      </c>
      <c r="F209" s="449" t="s">
        <v>323</v>
      </c>
      <c r="G209" s="209">
        <v>583</v>
      </c>
    </row>
    <row r="210" spans="1:7" x14ac:dyDescent="0.2">
      <c r="A210" s="443" t="s">
        <v>314</v>
      </c>
      <c r="B210" s="1" t="s">
        <v>139</v>
      </c>
      <c r="C210" s="1" t="s">
        <v>40</v>
      </c>
      <c r="D210" s="1" t="s">
        <v>138</v>
      </c>
      <c r="E210" s="1" t="s">
        <v>7</v>
      </c>
      <c r="F210" s="449" t="s">
        <v>323</v>
      </c>
      <c r="G210" s="210">
        <v>293</v>
      </c>
    </row>
    <row r="211" spans="1:7" x14ac:dyDescent="0.2">
      <c r="A211" s="443" t="s">
        <v>314</v>
      </c>
      <c r="B211" s="1" t="s">
        <v>141</v>
      </c>
      <c r="C211" s="1" t="s">
        <v>37</v>
      </c>
      <c r="D211" s="1" t="s">
        <v>140</v>
      </c>
      <c r="E211" s="1" t="s">
        <v>7</v>
      </c>
      <c r="F211" s="449" t="s">
        <v>323</v>
      </c>
      <c r="G211" s="211">
        <v>802</v>
      </c>
    </row>
    <row r="212" spans="1:7" x14ac:dyDescent="0.2">
      <c r="A212" s="443" t="s">
        <v>314</v>
      </c>
      <c r="B212" s="1" t="s">
        <v>143</v>
      </c>
      <c r="C212" s="1" t="s">
        <v>2</v>
      </c>
      <c r="D212" s="1" t="s">
        <v>142</v>
      </c>
      <c r="E212" s="1" t="s">
        <v>46</v>
      </c>
      <c r="F212" s="449" t="s">
        <v>323</v>
      </c>
      <c r="G212" s="212">
        <v>173</v>
      </c>
    </row>
    <row r="213" spans="1:7" x14ac:dyDescent="0.2">
      <c r="A213" s="443" t="s">
        <v>314</v>
      </c>
      <c r="B213" s="1" t="s">
        <v>145</v>
      </c>
      <c r="C213" s="1" t="s">
        <v>17</v>
      </c>
      <c r="D213" s="1" t="s">
        <v>144</v>
      </c>
      <c r="E213" s="1" t="s">
        <v>7</v>
      </c>
      <c r="F213" s="449" t="s">
        <v>323</v>
      </c>
      <c r="G213" s="213">
        <v>292</v>
      </c>
    </row>
    <row r="214" spans="1:7" x14ac:dyDescent="0.2">
      <c r="A214" s="443" t="s">
        <v>314</v>
      </c>
      <c r="B214" s="1" t="s">
        <v>147</v>
      </c>
      <c r="C214" s="1" t="s">
        <v>20</v>
      </c>
      <c r="D214" s="1" t="s">
        <v>146</v>
      </c>
      <c r="E214" s="1" t="s">
        <v>0</v>
      </c>
      <c r="F214" s="449" t="s">
        <v>323</v>
      </c>
      <c r="G214" s="214">
        <v>243</v>
      </c>
    </row>
    <row r="215" spans="1:7" x14ac:dyDescent="0.2">
      <c r="A215" s="443" t="s">
        <v>314</v>
      </c>
      <c r="B215" s="1" t="s">
        <v>149</v>
      </c>
      <c r="C215" s="1" t="s">
        <v>2</v>
      </c>
      <c r="D215" s="1" t="s">
        <v>148</v>
      </c>
      <c r="E215" s="1" t="s">
        <v>7</v>
      </c>
      <c r="F215" s="449" t="s">
        <v>323</v>
      </c>
      <c r="G215" s="215">
        <v>412</v>
      </c>
    </row>
    <row r="216" spans="1:7" x14ac:dyDescent="0.2">
      <c r="A216" s="443" t="s">
        <v>314</v>
      </c>
      <c r="B216" s="1" t="s">
        <v>151</v>
      </c>
      <c r="C216" s="1" t="s">
        <v>25</v>
      </c>
      <c r="D216" s="1" t="s">
        <v>150</v>
      </c>
      <c r="E216" s="1" t="s">
        <v>0</v>
      </c>
      <c r="F216" s="449" t="s">
        <v>323</v>
      </c>
      <c r="G216" s="216">
        <v>372</v>
      </c>
    </row>
    <row r="217" spans="1:7" x14ac:dyDescent="0.2">
      <c r="A217" s="443" t="s">
        <v>314</v>
      </c>
      <c r="B217" s="1" t="s">
        <v>153</v>
      </c>
      <c r="C217" s="1" t="s">
        <v>2</v>
      </c>
      <c r="D217" s="1" t="s">
        <v>152</v>
      </c>
      <c r="E217" s="1" t="s">
        <v>7</v>
      </c>
      <c r="F217" s="449" t="s">
        <v>323</v>
      </c>
      <c r="G217" s="217">
        <v>301</v>
      </c>
    </row>
    <row r="218" spans="1:7" x14ac:dyDescent="0.2">
      <c r="A218" s="443" t="s">
        <v>314</v>
      </c>
      <c r="B218" s="1" t="s">
        <v>155</v>
      </c>
      <c r="C218" s="1" t="s">
        <v>106</v>
      </c>
      <c r="D218" s="1" t="s">
        <v>154</v>
      </c>
      <c r="E218" s="1" t="s">
        <v>7</v>
      </c>
      <c r="F218" s="449" t="s">
        <v>323</v>
      </c>
      <c r="G218" s="218">
        <v>542</v>
      </c>
    </row>
    <row r="219" spans="1:7" x14ac:dyDescent="0.2">
      <c r="A219" s="443" t="s">
        <v>314</v>
      </c>
      <c r="B219" s="1" t="s">
        <v>157</v>
      </c>
      <c r="C219" s="1" t="s">
        <v>60</v>
      </c>
      <c r="D219" s="1" t="s">
        <v>156</v>
      </c>
      <c r="E219" s="1" t="s">
        <v>7</v>
      </c>
      <c r="F219" s="449" t="s">
        <v>323</v>
      </c>
      <c r="G219" s="219">
        <v>317</v>
      </c>
    </row>
    <row r="220" spans="1:7" x14ac:dyDescent="0.2">
      <c r="A220" s="443" t="s">
        <v>314</v>
      </c>
      <c r="B220" s="1" t="s">
        <v>159</v>
      </c>
      <c r="C220" s="1" t="s">
        <v>37</v>
      </c>
      <c r="D220" s="1" t="s">
        <v>158</v>
      </c>
      <c r="E220" s="1" t="s">
        <v>7</v>
      </c>
      <c r="F220" s="449" t="s">
        <v>323</v>
      </c>
      <c r="G220" s="220">
        <v>369</v>
      </c>
    </row>
    <row r="221" spans="1:7" x14ac:dyDescent="0.2">
      <c r="A221" s="443" t="s">
        <v>314</v>
      </c>
      <c r="B221" s="1" t="s">
        <v>161</v>
      </c>
      <c r="C221" s="1" t="s">
        <v>2</v>
      </c>
      <c r="D221" s="1" t="s">
        <v>160</v>
      </c>
      <c r="E221" s="1" t="s">
        <v>7</v>
      </c>
      <c r="F221" s="449" t="s">
        <v>323</v>
      </c>
      <c r="G221" s="221">
        <v>370</v>
      </c>
    </row>
    <row r="222" spans="1:7" x14ac:dyDescent="0.2">
      <c r="A222" s="443" t="s">
        <v>314</v>
      </c>
      <c r="B222" s="1" t="s">
        <v>163</v>
      </c>
      <c r="C222" s="1" t="s">
        <v>2</v>
      </c>
      <c r="D222" s="1" t="s">
        <v>162</v>
      </c>
      <c r="E222" s="1" t="s">
        <v>46</v>
      </c>
      <c r="F222" s="449" t="s">
        <v>323</v>
      </c>
      <c r="G222" s="222">
        <v>411</v>
      </c>
    </row>
    <row r="223" spans="1:7" x14ac:dyDescent="0.2">
      <c r="A223" s="443" t="s">
        <v>314</v>
      </c>
      <c r="B223" s="1" t="s">
        <v>165</v>
      </c>
      <c r="C223" s="1" t="s">
        <v>5</v>
      </c>
      <c r="D223" s="1" t="s">
        <v>164</v>
      </c>
      <c r="E223" s="1" t="s">
        <v>7</v>
      </c>
      <c r="F223" s="449" t="s">
        <v>323</v>
      </c>
      <c r="G223" s="223">
        <v>302</v>
      </c>
    </row>
    <row r="224" spans="1:7" x14ac:dyDescent="0.2">
      <c r="A224" s="443" t="s">
        <v>314</v>
      </c>
      <c r="B224" s="1" t="s">
        <v>167</v>
      </c>
      <c r="C224" s="1" t="s">
        <v>5</v>
      </c>
      <c r="D224" s="1" t="s">
        <v>166</v>
      </c>
      <c r="E224" s="1" t="s">
        <v>7</v>
      </c>
      <c r="F224" s="449" t="s">
        <v>323</v>
      </c>
      <c r="G224" s="224">
        <v>818</v>
      </c>
    </row>
    <row r="225" spans="1:7" x14ac:dyDescent="0.2">
      <c r="A225" s="443" t="s">
        <v>314</v>
      </c>
      <c r="B225" s="1" t="s">
        <v>169</v>
      </c>
      <c r="C225" s="1" t="s">
        <v>2</v>
      </c>
      <c r="D225" s="1" t="s">
        <v>168</v>
      </c>
      <c r="E225" s="1" t="s">
        <v>7</v>
      </c>
      <c r="F225" s="449" t="s">
        <v>323</v>
      </c>
      <c r="G225" s="225">
        <v>504</v>
      </c>
    </row>
    <row r="226" spans="1:7" x14ac:dyDescent="0.2">
      <c r="A226" s="443" t="s">
        <v>314</v>
      </c>
      <c r="B226" s="1" t="s">
        <v>171</v>
      </c>
      <c r="C226" s="1" t="s">
        <v>20</v>
      </c>
      <c r="D226" s="1" t="s">
        <v>170</v>
      </c>
      <c r="E226" s="1" t="s">
        <v>7</v>
      </c>
      <c r="F226" s="449" t="s">
        <v>323</v>
      </c>
      <c r="G226" s="226">
        <v>392</v>
      </c>
    </row>
    <row r="227" spans="1:7" x14ac:dyDescent="0.2">
      <c r="A227" s="443" t="s">
        <v>314</v>
      </c>
      <c r="B227" s="1" t="s">
        <v>173</v>
      </c>
      <c r="C227" s="1" t="s">
        <v>14</v>
      </c>
      <c r="D227" s="1" t="s">
        <v>172</v>
      </c>
      <c r="E227" s="1" t="s">
        <v>7</v>
      </c>
      <c r="F227" s="449" t="s">
        <v>323</v>
      </c>
      <c r="G227" s="227">
        <v>444</v>
      </c>
    </row>
    <row r="228" spans="1:7" x14ac:dyDescent="0.2">
      <c r="A228" s="443" t="s">
        <v>314</v>
      </c>
      <c r="B228" s="1" t="s">
        <v>175</v>
      </c>
      <c r="C228" s="1" t="s">
        <v>14</v>
      </c>
      <c r="D228" s="1" t="s">
        <v>174</v>
      </c>
      <c r="E228" s="1" t="s">
        <v>0</v>
      </c>
      <c r="F228" s="449" t="s">
        <v>323</v>
      </c>
      <c r="G228" s="228">
        <v>518</v>
      </c>
    </row>
    <row r="229" spans="1:7" x14ac:dyDescent="0.2">
      <c r="A229" s="443" t="s">
        <v>314</v>
      </c>
      <c r="B229" s="1" t="s">
        <v>177</v>
      </c>
      <c r="C229" s="1" t="s">
        <v>11</v>
      </c>
      <c r="D229" s="1" t="s">
        <v>176</v>
      </c>
      <c r="E229" s="1" t="s">
        <v>0</v>
      </c>
      <c r="F229" s="449" t="s">
        <v>323</v>
      </c>
      <c r="G229" s="229">
        <v>234</v>
      </c>
    </row>
    <row r="230" spans="1:7" x14ac:dyDescent="0.2">
      <c r="A230" s="443" t="s">
        <v>314</v>
      </c>
      <c r="B230" s="1" t="s">
        <v>179</v>
      </c>
      <c r="C230" s="1" t="s">
        <v>2</v>
      </c>
      <c r="D230" s="1" t="s">
        <v>178</v>
      </c>
      <c r="E230" s="1" t="s">
        <v>0</v>
      </c>
      <c r="F230" s="449" t="s">
        <v>323</v>
      </c>
      <c r="G230" s="230">
        <v>570</v>
      </c>
    </row>
    <row r="231" spans="1:7" x14ac:dyDescent="0.2">
      <c r="A231" s="443" t="s">
        <v>314</v>
      </c>
      <c r="B231" s="1" t="s">
        <v>181</v>
      </c>
      <c r="C231" s="1" t="s">
        <v>37</v>
      </c>
      <c r="D231" s="1" t="s">
        <v>180</v>
      </c>
      <c r="E231" s="1" t="s">
        <v>46</v>
      </c>
      <c r="F231" s="449" t="s">
        <v>323</v>
      </c>
      <c r="G231" s="231">
        <v>630</v>
      </c>
    </row>
    <row r="232" spans="1:7" x14ac:dyDescent="0.2">
      <c r="A232" s="443" t="s">
        <v>314</v>
      </c>
      <c r="B232" s="1" t="s">
        <v>183</v>
      </c>
      <c r="C232" s="1" t="s">
        <v>77</v>
      </c>
      <c r="D232" s="1" t="s">
        <v>182</v>
      </c>
      <c r="E232" s="1" t="s">
        <v>7</v>
      </c>
      <c r="F232" s="449" t="s">
        <v>323</v>
      </c>
      <c r="G232" s="232">
        <v>10</v>
      </c>
    </row>
    <row r="233" spans="1:7" x14ac:dyDescent="0.2">
      <c r="A233" s="443" t="s">
        <v>314</v>
      </c>
      <c r="B233" s="1" t="s">
        <v>185</v>
      </c>
      <c r="C233" s="1" t="s">
        <v>2</v>
      </c>
      <c r="D233" s="1" t="s">
        <v>184</v>
      </c>
      <c r="E233" s="1" t="s">
        <v>7</v>
      </c>
      <c r="F233" s="449" t="s">
        <v>323</v>
      </c>
      <c r="G233" s="233">
        <v>298</v>
      </c>
    </row>
    <row r="234" spans="1:7" x14ac:dyDescent="0.2">
      <c r="A234" s="443" t="s">
        <v>314</v>
      </c>
      <c r="B234" s="1" t="s">
        <v>187</v>
      </c>
      <c r="C234" s="1" t="s">
        <v>106</v>
      </c>
      <c r="D234" s="1" t="s">
        <v>186</v>
      </c>
      <c r="E234" s="1" t="s">
        <v>7</v>
      </c>
      <c r="F234" s="449" t="s">
        <v>323</v>
      </c>
      <c r="G234" s="234">
        <v>492</v>
      </c>
    </row>
    <row r="235" spans="1:7" x14ac:dyDescent="0.2">
      <c r="A235" s="443" t="s">
        <v>314</v>
      </c>
      <c r="B235" s="1" t="s">
        <v>189</v>
      </c>
      <c r="C235" s="1" t="s">
        <v>40</v>
      </c>
      <c r="D235" s="1" t="s">
        <v>188</v>
      </c>
      <c r="E235" s="1" t="s">
        <v>7</v>
      </c>
      <c r="F235" s="449" t="s">
        <v>323</v>
      </c>
      <c r="G235" s="235">
        <v>443</v>
      </c>
    </row>
    <row r="236" spans="1:7" x14ac:dyDescent="0.2">
      <c r="A236" s="443" t="s">
        <v>314</v>
      </c>
      <c r="B236" s="1" t="s">
        <v>191</v>
      </c>
      <c r="C236" s="1" t="s">
        <v>60</v>
      </c>
      <c r="D236" s="1" t="s">
        <v>190</v>
      </c>
      <c r="E236" s="1" t="s">
        <v>7</v>
      </c>
      <c r="F236" s="449" t="s">
        <v>323</v>
      </c>
      <c r="G236" s="236">
        <v>484</v>
      </c>
    </row>
    <row r="237" spans="1:7" x14ac:dyDescent="0.2">
      <c r="A237" s="443" t="s">
        <v>314</v>
      </c>
      <c r="B237" s="1" t="s">
        <v>193</v>
      </c>
      <c r="C237" s="1" t="s">
        <v>20</v>
      </c>
      <c r="D237" s="1" t="s">
        <v>192</v>
      </c>
      <c r="E237" s="1" t="s">
        <v>7</v>
      </c>
      <c r="F237" s="449" t="s">
        <v>323</v>
      </c>
      <c r="G237" s="237">
        <v>562</v>
      </c>
    </row>
    <row r="238" spans="1:7" x14ac:dyDescent="0.2">
      <c r="A238" s="443" t="s">
        <v>314</v>
      </c>
      <c r="B238" s="1" t="s">
        <v>195</v>
      </c>
      <c r="C238" s="1" t="s">
        <v>5</v>
      </c>
      <c r="D238" s="1" t="s">
        <v>194</v>
      </c>
      <c r="E238" s="1" t="s">
        <v>7</v>
      </c>
      <c r="F238" s="449" t="s">
        <v>323</v>
      </c>
      <c r="G238" s="238">
        <v>989</v>
      </c>
    </row>
    <row r="239" spans="1:7" x14ac:dyDescent="0.2">
      <c r="A239" s="443" t="s">
        <v>314</v>
      </c>
      <c r="B239" s="1" t="s">
        <v>197</v>
      </c>
      <c r="C239" s="1" t="s">
        <v>2</v>
      </c>
      <c r="D239" s="1" t="s">
        <v>196</v>
      </c>
      <c r="E239" s="1" t="s">
        <v>7</v>
      </c>
      <c r="F239" s="449" t="s">
        <v>323</v>
      </c>
      <c r="G239" s="239">
        <v>345</v>
      </c>
    </row>
    <row r="240" spans="1:7" x14ac:dyDescent="0.2">
      <c r="A240" s="443" t="s">
        <v>314</v>
      </c>
      <c r="B240" s="1" t="s">
        <v>199</v>
      </c>
      <c r="C240" s="1" t="s">
        <v>106</v>
      </c>
      <c r="D240" s="1" t="s">
        <v>198</v>
      </c>
      <c r="E240" s="1" t="s">
        <v>7</v>
      </c>
      <c r="F240" s="449" t="s">
        <v>323</v>
      </c>
      <c r="G240" s="240">
        <v>935</v>
      </c>
    </row>
    <row r="241" spans="1:7" x14ac:dyDescent="0.2">
      <c r="A241" s="443" t="s">
        <v>314</v>
      </c>
      <c r="B241" s="1" t="s">
        <v>201</v>
      </c>
      <c r="C241" s="1" t="s">
        <v>11</v>
      </c>
      <c r="D241" s="1" t="s">
        <v>200</v>
      </c>
      <c r="E241" s="1" t="s">
        <v>7</v>
      </c>
      <c r="F241" s="449" t="s">
        <v>323</v>
      </c>
      <c r="G241" s="241">
        <v>67</v>
      </c>
    </row>
    <row r="242" spans="1:7" x14ac:dyDescent="0.2">
      <c r="A242" s="443" t="s">
        <v>314</v>
      </c>
      <c r="B242" s="1" t="s">
        <v>203</v>
      </c>
      <c r="C242" s="1" t="s">
        <v>77</v>
      </c>
      <c r="D242" s="1" t="s">
        <v>202</v>
      </c>
      <c r="E242" s="1" t="s">
        <v>7</v>
      </c>
      <c r="F242" s="449" t="s">
        <v>323</v>
      </c>
      <c r="G242" s="242">
        <v>550</v>
      </c>
    </row>
    <row r="243" spans="1:7" x14ac:dyDescent="0.2">
      <c r="A243" s="443" t="s">
        <v>314</v>
      </c>
      <c r="B243" s="1" t="s">
        <v>205</v>
      </c>
      <c r="C243" s="1" t="s">
        <v>2</v>
      </c>
      <c r="D243" s="1" t="s">
        <v>204</v>
      </c>
      <c r="E243" s="1" t="s">
        <v>7</v>
      </c>
      <c r="F243" s="449" t="s">
        <v>323</v>
      </c>
      <c r="G243" s="243">
        <v>536</v>
      </c>
    </row>
    <row r="244" spans="1:7" x14ac:dyDescent="0.2">
      <c r="A244" s="443" t="s">
        <v>314</v>
      </c>
      <c r="B244" s="1" t="s">
        <v>207</v>
      </c>
      <c r="C244" s="1" t="s">
        <v>17</v>
      </c>
      <c r="D244" s="1" t="s">
        <v>206</v>
      </c>
      <c r="E244" s="1" t="s">
        <v>7</v>
      </c>
      <c r="F244" s="449" t="s">
        <v>323</v>
      </c>
      <c r="G244" s="244">
        <v>1373</v>
      </c>
    </row>
    <row r="245" spans="1:7" x14ac:dyDescent="0.2">
      <c r="A245" s="443" t="s">
        <v>314</v>
      </c>
      <c r="B245" s="1" t="s">
        <v>209</v>
      </c>
      <c r="C245" s="1" t="s">
        <v>11</v>
      </c>
      <c r="D245" s="1" t="s">
        <v>208</v>
      </c>
      <c r="E245" s="1" t="s">
        <v>7</v>
      </c>
      <c r="F245" s="449" t="s">
        <v>323</v>
      </c>
      <c r="G245" s="245">
        <v>596</v>
      </c>
    </row>
    <row r="246" spans="1:7" x14ac:dyDescent="0.2">
      <c r="A246" s="443" t="s">
        <v>314</v>
      </c>
      <c r="B246" s="1" t="s">
        <v>211</v>
      </c>
      <c r="C246" s="1" t="s">
        <v>20</v>
      </c>
      <c r="D246" s="1" t="s">
        <v>210</v>
      </c>
      <c r="E246" s="1" t="s">
        <v>46</v>
      </c>
      <c r="F246" s="449" t="s">
        <v>323</v>
      </c>
      <c r="G246" s="246">
        <v>1146</v>
      </c>
    </row>
    <row r="247" spans="1:7" x14ac:dyDescent="0.2">
      <c r="A247" s="443" t="s">
        <v>314</v>
      </c>
      <c r="B247" s="1" t="s">
        <v>213</v>
      </c>
      <c r="C247" s="1" t="s">
        <v>37</v>
      </c>
      <c r="D247" s="1" t="s">
        <v>212</v>
      </c>
      <c r="E247" s="1" t="s">
        <v>0</v>
      </c>
      <c r="F247" s="449" t="s">
        <v>323</v>
      </c>
      <c r="G247" s="247">
        <v>327</v>
      </c>
    </row>
    <row r="248" spans="1:7" x14ac:dyDescent="0.2">
      <c r="A248" s="443" t="s">
        <v>314</v>
      </c>
      <c r="B248" s="1" t="s">
        <v>215</v>
      </c>
      <c r="C248" s="1" t="s">
        <v>5</v>
      </c>
      <c r="D248" s="1" t="s">
        <v>214</v>
      </c>
      <c r="E248" s="1" t="s">
        <v>0</v>
      </c>
      <c r="F248" s="449" t="s">
        <v>323</v>
      </c>
      <c r="G248" s="248">
        <v>231</v>
      </c>
    </row>
    <row r="249" spans="1:7" x14ac:dyDescent="0.2">
      <c r="A249" s="443" t="s">
        <v>314</v>
      </c>
      <c r="B249" s="1" t="s">
        <v>217</v>
      </c>
      <c r="C249" s="1" t="s">
        <v>60</v>
      </c>
      <c r="D249" s="1" t="s">
        <v>216</v>
      </c>
      <c r="E249" s="1" t="s">
        <v>0</v>
      </c>
      <c r="F249" s="449" t="s">
        <v>323</v>
      </c>
      <c r="G249" s="249">
        <v>294</v>
      </c>
    </row>
    <row r="250" spans="1:7" x14ac:dyDescent="0.2">
      <c r="A250" s="443" t="s">
        <v>314</v>
      </c>
      <c r="B250" s="1" t="s">
        <v>219</v>
      </c>
      <c r="C250" s="1" t="s">
        <v>20</v>
      </c>
      <c r="D250" s="1" t="s">
        <v>218</v>
      </c>
      <c r="E250" s="1" t="s">
        <v>0</v>
      </c>
      <c r="F250" s="449" t="s">
        <v>323</v>
      </c>
      <c r="G250" s="250">
        <v>175</v>
      </c>
    </row>
    <row r="251" spans="1:7" x14ac:dyDescent="0.2">
      <c r="A251" s="443" t="s">
        <v>314</v>
      </c>
      <c r="B251" s="1" t="s">
        <v>222</v>
      </c>
      <c r="C251" s="1" t="s">
        <v>2</v>
      </c>
      <c r="D251" s="1" t="s">
        <v>221</v>
      </c>
      <c r="E251" s="1" t="s">
        <v>220</v>
      </c>
      <c r="F251" s="449" t="s">
        <v>323</v>
      </c>
      <c r="G251" s="251">
        <v>1689</v>
      </c>
    </row>
    <row r="252" spans="1:7" x14ac:dyDescent="0.2">
      <c r="A252" s="443" t="s">
        <v>314</v>
      </c>
      <c r="B252" s="1" t="s">
        <v>224</v>
      </c>
      <c r="C252" s="1" t="s">
        <v>37</v>
      </c>
      <c r="D252" s="1" t="s">
        <v>223</v>
      </c>
      <c r="E252" s="1" t="s">
        <v>0</v>
      </c>
      <c r="F252" s="449" t="s">
        <v>323</v>
      </c>
      <c r="G252" s="252">
        <v>445</v>
      </c>
    </row>
    <row r="253" spans="1:7" x14ac:dyDescent="0.2">
      <c r="A253" s="443" t="s">
        <v>314</v>
      </c>
      <c r="B253" s="1" t="s">
        <v>226</v>
      </c>
      <c r="C253" s="1" t="s">
        <v>37</v>
      </c>
      <c r="D253" s="1" t="s">
        <v>225</v>
      </c>
      <c r="E253" s="1" t="s">
        <v>7</v>
      </c>
      <c r="F253" s="449" t="s">
        <v>323</v>
      </c>
      <c r="G253" s="253">
        <v>212</v>
      </c>
    </row>
    <row r="254" spans="1:7" x14ac:dyDescent="0.2">
      <c r="A254" s="443" t="s">
        <v>314</v>
      </c>
      <c r="B254" s="1" t="s">
        <v>228</v>
      </c>
      <c r="C254" s="1" t="s">
        <v>37</v>
      </c>
      <c r="D254" s="1" t="s">
        <v>227</v>
      </c>
      <c r="E254" s="1" t="s">
        <v>46</v>
      </c>
      <c r="F254" s="449" t="s">
        <v>323</v>
      </c>
      <c r="G254" s="254">
        <v>156</v>
      </c>
    </row>
    <row r="255" spans="1:7" x14ac:dyDescent="0.2">
      <c r="A255" s="443" t="s">
        <v>314</v>
      </c>
      <c r="B255" s="1" t="s">
        <v>230</v>
      </c>
      <c r="C255" s="1" t="s">
        <v>60</v>
      </c>
      <c r="D255" s="1" t="s">
        <v>229</v>
      </c>
      <c r="E255" s="1" t="s">
        <v>0</v>
      </c>
      <c r="F255" s="449" t="s">
        <v>323</v>
      </c>
      <c r="G255" s="255">
        <v>521</v>
      </c>
    </row>
    <row r="256" spans="1:7" x14ac:dyDescent="0.2">
      <c r="A256" s="443" t="s">
        <v>314</v>
      </c>
      <c r="B256" s="1" t="s">
        <v>232</v>
      </c>
      <c r="C256" s="1" t="s">
        <v>37</v>
      </c>
      <c r="D256" s="1" t="s">
        <v>231</v>
      </c>
      <c r="E256" s="1" t="s">
        <v>220</v>
      </c>
      <c r="F256" s="449" t="s">
        <v>323</v>
      </c>
      <c r="G256" s="256">
        <v>2379</v>
      </c>
    </row>
    <row r="257" spans="1:7" x14ac:dyDescent="0.2">
      <c r="A257" s="443" t="s">
        <v>314</v>
      </c>
      <c r="B257" s="1" t="s">
        <v>234</v>
      </c>
      <c r="C257" s="1" t="s">
        <v>37</v>
      </c>
      <c r="D257" s="1" t="s">
        <v>233</v>
      </c>
      <c r="E257" s="1" t="s">
        <v>0</v>
      </c>
      <c r="F257" s="449" t="s">
        <v>323</v>
      </c>
      <c r="G257" s="257">
        <v>487</v>
      </c>
    </row>
    <row r="258" spans="1:7" x14ac:dyDescent="0.2">
      <c r="A258" s="443" t="s">
        <v>314</v>
      </c>
      <c r="B258" s="1" t="s">
        <v>236</v>
      </c>
      <c r="C258" s="1" t="s">
        <v>20</v>
      </c>
      <c r="D258" s="1" t="s">
        <v>235</v>
      </c>
      <c r="E258" s="1" t="s">
        <v>220</v>
      </c>
      <c r="F258" s="449" t="s">
        <v>323</v>
      </c>
      <c r="G258" s="258">
        <v>1353</v>
      </c>
    </row>
    <row r="259" spans="1:7" x14ac:dyDescent="0.2">
      <c r="A259" s="443" t="s">
        <v>314</v>
      </c>
      <c r="B259" s="1" t="s">
        <v>238</v>
      </c>
      <c r="C259" s="1" t="s">
        <v>34</v>
      </c>
      <c r="D259" s="1" t="s">
        <v>237</v>
      </c>
      <c r="E259" s="1" t="s">
        <v>7</v>
      </c>
      <c r="F259" s="449" t="s">
        <v>323</v>
      </c>
      <c r="G259" s="259">
        <v>505</v>
      </c>
    </row>
    <row r="260" spans="1:7" x14ac:dyDescent="0.2">
      <c r="A260" s="443" t="s">
        <v>314</v>
      </c>
      <c r="B260" s="1" t="s">
        <v>240</v>
      </c>
      <c r="C260" s="1" t="s">
        <v>2</v>
      </c>
      <c r="D260" s="1" t="s">
        <v>239</v>
      </c>
      <c r="E260" s="1" t="s">
        <v>7</v>
      </c>
      <c r="F260" s="449" t="s">
        <v>323</v>
      </c>
      <c r="G260" s="260">
        <v>382</v>
      </c>
    </row>
    <row r="261" spans="1:7" x14ac:dyDescent="0.2">
      <c r="A261" s="443" t="s">
        <v>314</v>
      </c>
      <c r="B261" s="1" t="s">
        <v>242</v>
      </c>
      <c r="C261" s="1" t="s">
        <v>2</v>
      </c>
      <c r="D261" s="1" t="s">
        <v>241</v>
      </c>
      <c r="E261" s="1" t="s">
        <v>7</v>
      </c>
      <c r="F261" s="449" t="s">
        <v>323</v>
      </c>
      <c r="G261" s="261">
        <v>398</v>
      </c>
    </row>
    <row r="262" spans="1:7" x14ac:dyDescent="0.2">
      <c r="A262" s="443" t="s">
        <v>314</v>
      </c>
      <c r="B262" s="1" t="s">
        <v>244</v>
      </c>
      <c r="C262" s="1" t="s">
        <v>5</v>
      </c>
      <c r="D262" s="1" t="s">
        <v>243</v>
      </c>
      <c r="E262" s="1" t="s">
        <v>0</v>
      </c>
      <c r="F262" s="449" t="s">
        <v>323</v>
      </c>
      <c r="G262" s="262">
        <v>138</v>
      </c>
    </row>
    <row r="263" spans="1:7" x14ac:dyDescent="0.2">
      <c r="A263" s="443" t="s">
        <v>314</v>
      </c>
      <c r="B263" s="1" t="s">
        <v>246</v>
      </c>
      <c r="C263" s="1" t="s">
        <v>17</v>
      </c>
      <c r="D263" s="1" t="s">
        <v>245</v>
      </c>
      <c r="E263" s="1" t="s">
        <v>7</v>
      </c>
      <c r="F263" s="449" t="s">
        <v>323</v>
      </c>
      <c r="G263" s="263">
        <v>730</v>
      </c>
    </row>
    <row r="264" spans="1:7" x14ac:dyDescent="0.2">
      <c r="A264" s="443" t="s">
        <v>314</v>
      </c>
      <c r="B264" s="1" t="s">
        <v>248</v>
      </c>
      <c r="C264" s="1" t="s">
        <v>2</v>
      </c>
      <c r="D264" s="1" t="s">
        <v>247</v>
      </c>
      <c r="E264" s="1" t="s">
        <v>0</v>
      </c>
      <c r="F264" s="449" t="s">
        <v>323</v>
      </c>
      <c r="G264" s="264">
        <v>1015</v>
      </c>
    </row>
    <row r="265" spans="1:7" x14ac:dyDescent="0.2">
      <c r="A265" s="443" t="s">
        <v>314</v>
      </c>
      <c r="B265" s="1" t="s">
        <v>250</v>
      </c>
      <c r="C265" s="1" t="s">
        <v>34</v>
      </c>
      <c r="D265" s="1" t="s">
        <v>249</v>
      </c>
      <c r="E265" s="1" t="s">
        <v>7</v>
      </c>
      <c r="F265" s="449" t="s">
        <v>323</v>
      </c>
      <c r="G265" s="265">
        <v>612</v>
      </c>
    </row>
    <row r="266" spans="1:7" x14ac:dyDescent="0.2">
      <c r="A266" s="443" t="s">
        <v>314</v>
      </c>
      <c r="B266" s="1" t="s">
        <v>252</v>
      </c>
      <c r="C266" s="1" t="s">
        <v>37</v>
      </c>
      <c r="D266" s="1" t="s">
        <v>251</v>
      </c>
      <c r="E266" s="1" t="s">
        <v>7</v>
      </c>
      <c r="F266" s="449" t="s">
        <v>323</v>
      </c>
      <c r="G266" s="266">
        <v>397</v>
      </c>
    </row>
    <row r="267" spans="1:7" x14ac:dyDescent="0.2">
      <c r="A267" s="443" t="s">
        <v>314</v>
      </c>
      <c r="B267" s="1" t="s">
        <v>254</v>
      </c>
      <c r="C267" s="1" t="s">
        <v>20</v>
      </c>
      <c r="D267" s="1" t="s">
        <v>253</v>
      </c>
      <c r="E267" s="1" t="s">
        <v>7</v>
      </c>
      <c r="F267" s="449" t="s">
        <v>323</v>
      </c>
      <c r="G267" s="267">
        <v>417</v>
      </c>
    </row>
    <row r="268" spans="1:7" x14ac:dyDescent="0.2">
      <c r="A268" s="443" t="s">
        <v>314</v>
      </c>
      <c r="B268" s="1" t="s">
        <v>256</v>
      </c>
      <c r="C268" s="1" t="s">
        <v>25</v>
      </c>
      <c r="D268" s="1" t="s">
        <v>255</v>
      </c>
      <c r="E268" s="1" t="s">
        <v>7</v>
      </c>
      <c r="F268" s="449" t="s">
        <v>323</v>
      </c>
      <c r="G268" s="268">
        <v>111</v>
      </c>
    </row>
    <row r="269" spans="1:7" x14ac:dyDescent="0.2">
      <c r="A269" s="443" t="s">
        <v>314</v>
      </c>
      <c r="B269" s="1" t="s">
        <v>259</v>
      </c>
      <c r="C269" s="1" t="s">
        <v>20</v>
      </c>
      <c r="D269" s="1" t="s">
        <v>258</v>
      </c>
      <c r="E269" s="1" t="s">
        <v>257</v>
      </c>
      <c r="F269" s="449" t="s">
        <v>257</v>
      </c>
      <c r="G269" s="269">
        <v>178</v>
      </c>
    </row>
    <row r="270" spans="1:7" x14ac:dyDescent="0.2">
      <c r="A270" s="443" t="s">
        <v>314</v>
      </c>
      <c r="B270" s="1" t="s">
        <v>262</v>
      </c>
      <c r="C270" s="1" t="s">
        <v>17</v>
      </c>
      <c r="D270" s="1" t="s">
        <v>261</v>
      </c>
      <c r="E270" s="1" t="s">
        <v>260</v>
      </c>
      <c r="F270" s="449" t="s">
        <v>260</v>
      </c>
      <c r="G270" s="270">
        <v>212</v>
      </c>
    </row>
    <row r="271" spans="1:7" x14ac:dyDescent="0.2">
      <c r="A271" s="443" t="s">
        <v>314</v>
      </c>
      <c r="B271" s="1" t="s">
        <v>264</v>
      </c>
      <c r="C271" s="1" t="s">
        <v>5</v>
      </c>
      <c r="D271" s="1" t="s">
        <v>263</v>
      </c>
      <c r="E271" s="1" t="s">
        <v>257</v>
      </c>
      <c r="F271" s="449" t="s">
        <v>257</v>
      </c>
      <c r="G271" s="271">
        <v>324</v>
      </c>
    </row>
    <row r="272" spans="1:7" x14ac:dyDescent="0.2">
      <c r="A272" s="443" t="s">
        <v>314</v>
      </c>
      <c r="B272" s="1" t="s">
        <v>266</v>
      </c>
      <c r="C272" s="1" t="s">
        <v>60</v>
      </c>
      <c r="D272" s="1" t="s">
        <v>265</v>
      </c>
      <c r="E272" s="1" t="s">
        <v>260</v>
      </c>
      <c r="F272" s="449" t="s">
        <v>260</v>
      </c>
      <c r="G272" s="272">
        <v>498</v>
      </c>
    </row>
    <row r="273" spans="1:7" x14ac:dyDescent="0.2">
      <c r="A273" s="443" t="s">
        <v>314</v>
      </c>
      <c r="B273" s="1" t="s">
        <v>268</v>
      </c>
      <c r="C273" s="1" t="s">
        <v>60</v>
      </c>
      <c r="D273" s="1" t="s">
        <v>267</v>
      </c>
      <c r="E273" s="1" t="s">
        <v>260</v>
      </c>
      <c r="F273" s="449" t="s">
        <v>260</v>
      </c>
      <c r="G273" s="273">
        <v>371</v>
      </c>
    </row>
    <row r="274" spans="1:7" x14ac:dyDescent="0.2">
      <c r="A274" s="443" t="s">
        <v>314</v>
      </c>
      <c r="B274" s="1" t="s">
        <v>270</v>
      </c>
      <c r="C274" s="1" t="s">
        <v>2</v>
      </c>
      <c r="D274" s="1" t="s">
        <v>269</v>
      </c>
      <c r="E274" s="1" t="s">
        <v>260</v>
      </c>
      <c r="F274" s="449" t="s">
        <v>260</v>
      </c>
      <c r="G274" s="274">
        <v>146</v>
      </c>
    </row>
    <row r="275" spans="1:7" x14ac:dyDescent="0.2">
      <c r="A275" s="443" t="s">
        <v>314</v>
      </c>
      <c r="B275" s="1" t="s">
        <v>272</v>
      </c>
      <c r="C275" s="1" t="s">
        <v>2</v>
      </c>
      <c r="D275" s="1" t="s">
        <v>271</v>
      </c>
      <c r="E275" s="1" t="s">
        <v>260</v>
      </c>
      <c r="F275" s="449" t="s">
        <v>260</v>
      </c>
      <c r="G275" s="275">
        <v>243</v>
      </c>
    </row>
    <row r="276" spans="1:7" x14ac:dyDescent="0.2">
      <c r="A276" s="443" t="s">
        <v>314</v>
      </c>
      <c r="B276" s="1" t="s">
        <v>274</v>
      </c>
      <c r="C276" s="1" t="s">
        <v>20</v>
      </c>
      <c r="D276" s="1" t="s">
        <v>273</v>
      </c>
      <c r="E276" s="1" t="s">
        <v>257</v>
      </c>
      <c r="F276" s="449" t="s">
        <v>257</v>
      </c>
      <c r="G276" s="276">
        <v>368</v>
      </c>
    </row>
    <row r="277" spans="1:7" x14ac:dyDescent="0.2">
      <c r="A277" s="443" t="s">
        <v>314</v>
      </c>
      <c r="B277" s="1" t="s">
        <v>276</v>
      </c>
      <c r="C277" s="1" t="s">
        <v>40</v>
      </c>
      <c r="D277" s="1" t="s">
        <v>275</v>
      </c>
      <c r="E277" s="1" t="s">
        <v>260</v>
      </c>
      <c r="F277" s="449" t="s">
        <v>260</v>
      </c>
      <c r="G277" s="277">
        <v>492</v>
      </c>
    </row>
    <row r="278" spans="1:7" x14ac:dyDescent="0.2">
      <c r="A278" s="443" t="s">
        <v>314</v>
      </c>
      <c r="B278" s="1" t="s">
        <v>278</v>
      </c>
      <c r="C278" s="1" t="s">
        <v>20</v>
      </c>
      <c r="D278" s="1" t="s">
        <v>277</v>
      </c>
      <c r="E278" s="1" t="s">
        <v>260</v>
      </c>
      <c r="F278" s="449" t="s">
        <v>260</v>
      </c>
      <c r="G278" s="278">
        <v>286</v>
      </c>
    </row>
    <row r="279" spans="1:7" x14ac:dyDescent="0.2">
      <c r="A279" s="443" t="s">
        <v>314</v>
      </c>
      <c r="B279" s="1" t="s">
        <v>280</v>
      </c>
      <c r="C279" s="1" t="s">
        <v>2</v>
      </c>
      <c r="D279" s="1" t="s">
        <v>279</v>
      </c>
      <c r="E279" s="1" t="s">
        <v>260</v>
      </c>
      <c r="F279" s="449" t="s">
        <v>260</v>
      </c>
      <c r="G279" s="279">
        <v>194</v>
      </c>
    </row>
    <row r="280" spans="1:7" x14ac:dyDescent="0.2">
      <c r="A280" s="443" t="s">
        <v>314</v>
      </c>
      <c r="B280" s="1" t="s">
        <v>282</v>
      </c>
      <c r="C280" s="1" t="s">
        <v>2</v>
      </c>
      <c r="D280" s="1" t="s">
        <v>281</v>
      </c>
      <c r="E280" s="1" t="s">
        <v>260</v>
      </c>
      <c r="F280" s="449" t="s">
        <v>260</v>
      </c>
      <c r="G280" s="280">
        <v>312</v>
      </c>
    </row>
    <row r="281" spans="1:7" x14ac:dyDescent="0.2">
      <c r="A281" s="443" t="s">
        <v>314</v>
      </c>
      <c r="B281" s="1" t="s">
        <v>284</v>
      </c>
      <c r="C281" s="1" t="s">
        <v>2</v>
      </c>
      <c r="D281" s="1" t="s">
        <v>283</v>
      </c>
      <c r="E281" s="1" t="s">
        <v>260</v>
      </c>
      <c r="F281" s="449" t="s">
        <v>260</v>
      </c>
      <c r="G281" s="281">
        <v>360</v>
      </c>
    </row>
    <row r="282" spans="1:7" x14ac:dyDescent="0.2">
      <c r="A282" s="443" t="s">
        <v>314</v>
      </c>
      <c r="B282" s="1" t="s">
        <v>286</v>
      </c>
      <c r="C282" s="1" t="s">
        <v>2</v>
      </c>
      <c r="D282" s="1" t="s">
        <v>285</v>
      </c>
      <c r="E282" s="1" t="s">
        <v>260</v>
      </c>
      <c r="F282" s="449" t="s">
        <v>260</v>
      </c>
      <c r="G282" s="282">
        <v>399</v>
      </c>
    </row>
    <row r="283" spans="1:7" x14ac:dyDescent="0.2">
      <c r="A283" s="443" t="s">
        <v>314</v>
      </c>
      <c r="B283" s="1" t="s">
        <v>288</v>
      </c>
      <c r="C283" s="1" t="s">
        <v>2</v>
      </c>
      <c r="D283" s="1" t="s">
        <v>287</v>
      </c>
      <c r="E283" s="1" t="s">
        <v>260</v>
      </c>
      <c r="F283" s="449" t="s">
        <v>260</v>
      </c>
      <c r="G283" s="283">
        <v>632</v>
      </c>
    </row>
    <row r="284" spans="1:7" x14ac:dyDescent="0.2">
      <c r="A284" s="443" t="s">
        <v>314</v>
      </c>
      <c r="B284" s="1" t="s">
        <v>290</v>
      </c>
      <c r="C284" s="1" t="s">
        <v>37</v>
      </c>
      <c r="D284" s="1" t="s">
        <v>289</v>
      </c>
      <c r="E284" s="1" t="s">
        <v>257</v>
      </c>
      <c r="F284" s="449" t="s">
        <v>257</v>
      </c>
      <c r="G284" s="284">
        <v>331</v>
      </c>
    </row>
    <row r="285" spans="1:7" x14ac:dyDescent="0.2">
      <c r="A285" s="443" t="s">
        <v>314</v>
      </c>
      <c r="B285" s="1" t="s">
        <v>292</v>
      </c>
      <c r="C285" s="1" t="s">
        <v>17</v>
      </c>
      <c r="D285" s="1" t="s">
        <v>291</v>
      </c>
      <c r="E285" s="1" t="s">
        <v>260</v>
      </c>
      <c r="F285" s="449" t="s">
        <v>260</v>
      </c>
      <c r="G285" s="285">
        <v>288</v>
      </c>
    </row>
    <row r="286" spans="1:7" x14ac:dyDescent="0.2">
      <c r="A286" s="443" t="s">
        <v>314</v>
      </c>
      <c r="B286" s="1" t="s">
        <v>294</v>
      </c>
      <c r="C286" s="1" t="s">
        <v>17</v>
      </c>
      <c r="D286" s="1" t="s">
        <v>293</v>
      </c>
      <c r="E286" s="1" t="s">
        <v>260</v>
      </c>
      <c r="F286" s="449" t="s">
        <v>260</v>
      </c>
      <c r="G286" s="286">
        <v>112</v>
      </c>
    </row>
    <row r="287" spans="1:7" x14ac:dyDescent="0.2">
      <c r="A287" s="443" t="s">
        <v>314</v>
      </c>
      <c r="B287" s="1" t="s">
        <v>296</v>
      </c>
      <c r="C287" s="1" t="s">
        <v>20</v>
      </c>
      <c r="D287" s="1" t="s">
        <v>295</v>
      </c>
      <c r="E287" s="1" t="s">
        <v>260</v>
      </c>
      <c r="F287" s="449" t="s">
        <v>260</v>
      </c>
      <c r="G287" s="287">
        <v>141</v>
      </c>
    </row>
    <row r="288" spans="1:7" x14ac:dyDescent="0.2">
      <c r="A288" s="443" t="s">
        <v>314</v>
      </c>
      <c r="B288" s="1" t="s">
        <v>298</v>
      </c>
      <c r="C288" s="1" t="s">
        <v>37</v>
      </c>
      <c r="D288" s="1" t="s">
        <v>297</v>
      </c>
      <c r="E288" s="1" t="s">
        <v>260</v>
      </c>
      <c r="F288" s="449" t="s">
        <v>260</v>
      </c>
      <c r="G288" s="288">
        <v>300</v>
      </c>
    </row>
    <row r="289" spans="1:7" x14ac:dyDescent="0.2">
      <c r="A289" s="443" t="s">
        <v>314</v>
      </c>
      <c r="B289" s="1" t="s">
        <v>300</v>
      </c>
      <c r="C289" s="1" t="s">
        <v>37</v>
      </c>
      <c r="D289" s="1" t="s">
        <v>299</v>
      </c>
      <c r="E289" s="1" t="s">
        <v>260</v>
      </c>
      <c r="F289" s="449" t="s">
        <v>260</v>
      </c>
      <c r="G289" s="289">
        <v>494</v>
      </c>
    </row>
    <row r="290" spans="1:7" x14ac:dyDescent="0.2">
      <c r="A290" s="443" t="s">
        <v>314</v>
      </c>
      <c r="B290" s="1" t="s">
        <v>302</v>
      </c>
      <c r="C290" s="1" t="s">
        <v>2</v>
      </c>
      <c r="D290" s="1" t="s">
        <v>301</v>
      </c>
      <c r="E290" s="1" t="s">
        <v>260</v>
      </c>
      <c r="F290" s="449" t="s">
        <v>260</v>
      </c>
      <c r="G290" s="290">
        <v>195</v>
      </c>
    </row>
    <row r="291" spans="1:7" x14ac:dyDescent="0.2">
      <c r="A291" s="443" t="s">
        <v>314</v>
      </c>
      <c r="B291" s="1" t="s">
        <v>304</v>
      </c>
      <c r="C291" s="1" t="s">
        <v>77</v>
      </c>
      <c r="D291" s="1" t="s">
        <v>303</v>
      </c>
      <c r="E291" s="1" t="s">
        <v>257</v>
      </c>
      <c r="F291" s="449" t="s">
        <v>257</v>
      </c>
      <c r="G291" s="291">
        <v>459</v>
      </c>
    </row>
    <row r="292" spans="1:7" x14ac:dyDescent="0.2">
      <c r="A292" s="443" t="s">
        <v>314</v>
      </c>
      <c r="B292" s="1" t="s">
        <v>306</v>
      </c>
      <c r="C292" s="1" t="s">
        <v>60</v>
      </c>
      <c r="D292" s="1" t="s">
        <v>305</v>
      </c>
      <c r="E292" s="1" t="s">
        <v>260</v>
      </c>
      <c r="F292" s="449" t="s">
        <v>260</v>
      </c>
      <c r="G292" s="292">
        <v>939</v>
      </c>
    </row>
    <row r="293" spans="1:7" x14ac:dyDescent="0.2">
      <c r="A293" s="443" t="s">
        <v>314</v>
      </c>
      <c r="B293" s="1" t="s">
        <v>308</v>
      </c>
      <c r="C293" s="1" t="s">
        <v>20</v>
      </c>
      <c r="D293" s="1" t="s">
        <v>307</v>
      </c>
      <c r="E293" s="1" t="s">
        <v>260</v>
      </c>
      <c r="F293" s="449" t="s">
        <v>260</v>
      </c>
      <c r="G293" s="293">
        <v>716</v>
      </c>
    </row>
    <row r="294" spans="1:7" x14ac:dyDescent="0.2">
      <c r="A294" s="443" t="s">
        <v>314</v>
      </c>
      <c r="B294" s="1" t="s">
        <v>310</v>
      </c>
      <c r="C294" s="1" t="s">
        <v>20</v>
      </c>
      <c r="D294" s="1" t="s">
        <v>309</v>
      </c>
      <c r="E294" s="1" t="s">
        <v>260</v>
      </c>
      <c r="F294" s="449" t="s">
        <v>260</v>
      </c>
      <c r="G294" s="294">
        <v>106</v>
      </c>
    </row>
    <row r="295" spans="1:7" x14ac:dyDescent="0.2">
      <c r="A295" s="443" t="s">
        <v>314</v>
      </c>
      <c r="B295" s="1" t="s">
        <v>312</v>
      </c>
      <c r="C295" s="1" t="s">
        <v>2</v>
      </c>
      <c r="D295" s="1" t="s">
        <v>311</v>
      </c>
      <c r="E295" s="1" t="s">
        <v>257</v>
      </c>
      <c r="F295" s="449" t="s">
        <v>257</v>
      </c>
      <c r="G295" s="295">
        <v>562</v>
      </c>
    </row>
    <row r="296" spans="1:7" x14ac:dyDescent="0.2">
      <c r="A296" s="443" t="s">
        <v>315</v>
      </c>
      <c r="B296" s="1" t="s">
        <v>3</v>
      </c>
      <c r="C296" s="1" t="s">
        <v>2</v>
      </c>
      <c r="D296" s="1" t="s">
        <v>1</v>
      </c>
      <c r="E296" s="1" t="s">
        <v>0</v>
      </c>
      <c r="F296" s="449" t="s">
        <v>323</v>
      </c>
      <c r="G296" s="296">
        <v>212</v>
      </c>
    </row>
    <row r="297" spans="1:7" x14ac:dyDescent="0.2">
      <c r="A297" s="443" t="s">
        <v>315</v>
      </c>
      <c r="B297" s="1" t="s">
        <v>6</v>
      </c>
      <c r="C297" s="1" t="s">
        <v>5</v>
      </c>
      <c r="D297" s="1" t="s">
        <v>4</v>
      </c>
      <c r="E297" s="1" t="s">
        <v>0</v>
      </c>
      <c r="F297" s="449" t="s">
        <v>323</v>
      </c>
      <c r="G297" s="297">
        <v>151</v>
      </c>
    </row>
    <row r="298" spans="1:7" x14ac:dyDescent="0.2">
      <c r="A298" s="443" t="s">
        <v>315</v>
      </c>
      <c r="B298" s="1" t="s">
        <v>9</v>
      </c>
      <c r="C298" s="1" t="s">
        <v>5</v>
      </c>
      <c r="D298" s="1" t="s">
        <v>8</v>
      </c>
      <c r="E298" s="1" t="s">
        <v>7</v>
      </c>
      <c r="F298" s="449" t="s">
        <v>323</v>
      </c>
      <c r="G298" s="298">
        <v>139</v>
      </c>
    </row>
    <row r="299" spans="1:7" x14ac:dyDescent="0.2">
      <c r="A299" s="443" t="s">
        <v>315</v>
      </c>
      <c r="B299" s="1" t="s">
        <v>12</v>
      </c>
      <c r="C299" s="1" t="s">
        <v>11</v>
      </c>
      <c r="D299" s="1" t="s">
        <v>10</v>
      </c>
      <c r="E299" s="1" t="s">
        <v>7</v>
      </c>
      <c r="F299" s="449" t="s">
        <v>323</v>
      </c>
      <c r="G299" s="299">
        <v>97</v>
      </c>
    </row>
    <row r="300" spans="1:7" x14ac:dyDescent="0.2">
      <c r="A300" s="443" t="s">
        <v>315</v>
      </c>
      <c r="B300" s="1" t="s">
        <v>15</v>
      </c>
      <c r="C300" s="1" t="s">
        <v>14</v>
      </c>
      <c r="D300" s="1" t="s">
        <v>13</v>
      </c>
      <c r="E300" s="1" t="s">
        <v>7</v>
      </c>
      <c r="F300" s="449" t="s">
        <v>323</v>
      </c>
      <c r="G300" s="300">
        <v>179</v>
      </c>
    </row>
    <row r="301" spans="1:7" x14ac:dyDescent="0.2">
      <c r="A301" s="443" t="s">
        <v>315</v>
      </c>
      <c r="B301" s="1" t="s">
        <v>18</v>
      </c>
      <c r="C301" s="1" t="s">
        <v>17</v>
      </c>
      <c r="D301" s="1" t="s">
        <v>16</v>
      </c>
      <c r="E301" s="1" t="s">
        <v>7</v>
      </c>
      <c r="F301" s="449" t="s">
        <v>323</v>
      </c>
      <c r="G301" s="301">
        <v>173</v>
      </c>
    </row>
    <row r="302" spans="1:7" x14ac:dyDescent="0.2">
      <c r="A302" s="443" t="s">
        <v>315</v>
      </c>
      <c r="B302" s="1" t="s">
        <v>21</v>
      </c>
      <c r="C302" s="1" t="s">
        <v>20</v>
      </c>
      <c r="D302" s="1" t="s">
        <v>19</v>
      </c>
      <c r="E302" s="1" t="s">
        <v>7</v>
      </c>
      <c r="F302" s="449" t="s">
        <v>323</v>
      </c>
      <c r="G302" s="302">
        <v>178</v>
      </c>
    </row>
    <row r="303" spans="1:7" x14ac:dyDescent="0.2">
      <c r="A303" s="443" t="s">
        <v>315</v>
      </c>
      <c r="B303" s="1" t="s">
        <v>23</v>
      </c>
      <c r="C303" s="1" t="s">
        <v>11</v>
      </c>
      <c r="D303" s="1" t="s">
        <v>22</v>
      </c>
      <c r="E303" s="1" t="s">
        <v>0</v>
      </c>
      <c r="F303" s="449" t="s">
        <v>323</v>
      </c>
      <c r="G303" s="303">
        <v>324</v>
      </c>
    </row>
    <row r="304" spans="1:7" x14ac:dyDescent="0.2">
      <c r="A304" s="443" t="s">
        <v>315</v>
      </c>
      <c r="B304" s="1" t="s">
        <v>26</v>
      </c>
      <c r="C304" s="1" t="s">
        <v>25</v>
      </c>
      <c r="D304" s="1" t="s">
        <v>24</v>
      </c>
      <c r="E304" s="1" t="s">
        <v>7</v>
      </c>
      <c r="F304" s="449" t="s">
        <v>323</v>
      </c>
      <c r="G304" s="304">
        <v>749</v>
      </c>
    </row>
    <row r="305" spans="1:7" x14ac:dyDescent="0.2">
      <c r="A305" s="443" t="s">
        <v>315</v>
      </c>
      <c r="B305" s="1" t="s">
        <v>28</v>
      </c>
      <c r="C305" s="1" t="s">
        <v>2</v>
      </c>
      <c r="D305" s="1" t="s">
        <v>27</v>
      </c>
      <c r="E305" s="1" t="s">
        <v>7</v>
      </c>
      <c r="F305" s="449" t="s">
        <v>323</v>
      </c>
      <c r="G305" s="305">
        <v>106</v>
      </c>
    </row>
    <row r="306" spans="1:7" x14ac:dyDescent="0.2">
      <c r="A306" s="443" t="s">
        <v>315</v>
      </c>
      <c r="B306" s="1" t="s">
        <v>30</v>
      </c>
      <c r="C306" s="1" t="s">
        <v>20</v>
      </c>
      <c r="D306" s="1" t="s">
        <v>29</v>
      </c>
      <c r="E306" s="1" t="s">
        <v>7</v>
      </c>
      <c r="F306" s="449" t="s">
        <v>323</v>
      </c>
      <c r="G306" s="306">
        <v>173</v>
      </c>
    </row>
    <row r="307" spans="1:7" x14ac:dyDescent="0.2">
      <c r="A307" s="443" t="s">
        <v>315</v>
      </c>
      <c r="B307" s="1" t="s">
        <v>32</v>
      </c>
      <c r="C307" s="1" t="s">
        <v>11</v>
      </c>
      <c r="D307" s="1" t="s">
        <v>31</v>
      </c>
      <c r="E307" s="1" t="s">
        <v>7</v>
      </c>
      <c r="F307" s="449" t="s">
        <v>323</v>
      </c>
      <c r="G307" s="307">
        <v>876</v>
      </c>
    </row>
    <row r="308" spans="1:7" x14ac:dyDescent="0.2">
      <c r="A308" s="443" t="s">
        <v>315</v>
      </c>
      <c r="B308" s="1" t="s">
        <v>35</v>
      </c>
      <c r="C308" s="1" t="s">
        <v>34</v>
      </c>
      <c r="D308" s="1" t="s">
        <v>33</v>
      </c>
      <c r="E308" s="1" t="s">
        <v>7</v>
      </c>
      <c r="F308" s="449" t="s">
        <v>323</v>
      </c>
      <c r="G308" s="308">
        <v>317</v>
      </c>
    </row>
    <row r="309" spans="1:7" x14ac:dyDescent="0.2">
      <c r="A309" s="443" t="s">
        <v>315</v>
      </c>
      <c r="B309" s="1" t="s">
        <v>38</v>
      </c>
      <c r="C309" s="1" t="s">
        <v>37</v>
      </c>
      <c r="D309" s="1" t="s">
        <v>36</v>
      </c>
      <c r="E309" s="1" t="s">
        <v>7</v>
      </c>
      <c r="F309" s="449" t="s">
        <v>323</v>
      </c>
      <c r="G309" s="309">
        <v>30</v>
      </c>
    </row>
    <row r="310" spans="1:7" x14ac:dyDescent="0.2">
      <c r="A310" s="443" t="s">
        <v>315</v>
      </c>
      <c r="B310" s="1" t="s">
        <v>41</v>
      </c>
      <c r="C310" s="1" t="s">
        <v>40</v>
      </c>
      <c r="D310" s="1" t="s">
        <v>39</v>
      </c>
      <c r="E310" s="1" t="s">
        <v>7</v>
      </c>
      <c r="F310" s="449" t="s">
        <v>323</v>
      </c>
      <c r="G310" s="310">
        <v>551</v>
      </c>
    </row>
    <row r="311" spans="1:7" x14ac:dyDescent="0.2">
      <c r="A311" s="443" t="s">
        <v>315</v>
      </c>
      <c r="B311" s="1" t="s">
        <v>43</v>
      </c>
      <c r="C311" s="1" t="s">
        <v>14</v>
      </c>
      <c r="D311" s="1" t="s">
        <v>42</v>
      </c>
      <c r="E311" s="1" t="s">
        <v>7</v>
      </c>
      <c r="F311" s="449" t="s">
        <v>323</v>
      </c>
      <c r="G311" s="311">
        <v>546</v>
      </c>
    </row>
    <row r="312" spans="1:7" x14ac:dyDescent="0.2">
      <c r="A312" s="443" t="s">
        <v>315</v>
      </c>
      <c r="B312" s="1" t="s">
        <v>45</v>
      </c>
      <c r="C312" s="1" t="s">
        <v>17</v>
      </c>
      <c r="D312" s="1" t="s">
        <v>44</v>
      </c>
      <c r="E312" s="1" t="s">
        <v>7</v>
      </c>
      <c r="F312" s="449" t="s">
        <v>323</v>
      </c>
      <c r="G312" s="312">
        <v>356</v>
      </c>
    </row>
    <row r="313" spans="1:7" x14ac:dyDescent="0.2">
      <c r="A313" s="443" t="s">
        <v>315</v>
      </c>
      <c r="B313" s="1" t="s">
        <v>48</v>
      </c>
      <c r="C313" s="1" t="s">
        <v>17</v>
      </c>
      <c r="D313" s="1" t="s">
        <v>47</v>
      </c>
      <c r="E313" s="1" t="s">
        <v>46</v>
      </c>
      <c r="F313" s="449" t="s">
        <v>323</v>
      </c>
      <c r="G313" s="313">
        <v>83</v>
      </c>
    </row>
    <row r="314" spans="1:7" x14ac:dyDescent="0.2">
      <c r="A314" s="443" t="s">
        <v>315</v>
      </c>
      <c r="B314" s="1" t="s">
        <v>50</v>
      </c>
      <c r="C314" s="1" t="s">
        <v>20</v>
      </c>
      <c r="D314" s="1" t="s">
        <v>49</v>
      </c>
      <c r="E314" s="1" t="s">
        <v>7</v>
      </c>
      <c r="F314" s="449" t="s">
        <v>323</v>
      </c>
      <c r="G314" s="314">
        <v>430</v>
      </c>
    </row>
    <row r="315" spans="1:7" x14ac:dyDescent="0.2">
      <c r="A315" s="443" t="s">
        <v>315</v>
      </c>
      <c r="B315" s="1" t="s">
        <v>52</v>
      </c>
      <c r="C315" s="1" t="s">
        <v>2</v>
      </c>
      <c r="D315" s="1" t="s">
        <v>51</v>
      </c>
      <c r="E315" s="1" t="s">
        <v>7</v>
      </c>
      <c r="F315" s="449" t="s">
        <v>323</v>
      </c>
      <c r="G315" s="315">
        <v>273</v>
      </c>
    </row>
    <row r="316" spans="1:7" x14ac:dyDescent="0.2">
      <c r="A316" s="443" t="s">
        <v>315</v>
      </c>
      <c r="B316" s="1" t="s">
        <v>54</v>
      </c>
      <c r="C316" s="1" t="s">
        <v>40</v>
      </c>
      <c r="D316" s="1" t="s">
        <v>53</v>
      </c>
      <c r="E316" s="1" t="s">
        <v>0</v>
      </c>
      <c r="F316" s="449" t="s">
        <v>323</v>
      </c>
      <c r="G316" s="316">
        <v>385</v>
      </c>
    </row>
    <row r="317" spans="1:7" x14ac:dyDescent="0.2">
      <c r="A317" s="443" t="s">
        <v>315</v>
      </c>
      <c r="B317" s="1" t="s">
        <v>56</v>
      </c>
      <c r="C317" s="1" t="s">
        <v>17</v>
      </c>
      <c r="D317" s="1" t="s">
        <v>55</v>
      </c>
      <c r="E317" s="1" t="s">
        <v>7</v>
      </c>
      <c r="F317" s="449" t="s">
        <v>323</v>
      </c>
      <c r="G317" s="317">
        <v>697</v>
      </c>
    </row>
    <row r="318" spans="1:7" x14ac:dyDescent="0.2">
      <c r="A318" s="443" t="s">
        <v>315</v>
      </c>
      <c r="B318" s="1" t="s">
        <v>58</v>
      </c>
      <c r="C318" s="1" t="s">
        <v>2</v>
      </c>
      <c r="D318" s="1" t="s">
        <v>57</v>
      </c>
      <c r="E318" s="1" t="s">
        <v>7</v>
      </c>
      <c r="F318" s="449" t="s">
        <v>323</v>
      </c>
      <c r="G318" s="318">
        <v>279</v>
      </c>
    </row>
    <row r="319" spans="1:7" x14ac:dyDescent="0.2">
      <c r="A319" s="443" t="s">
        <v>315</v>
      </c>
      <c r="B319" s="1" t="s">
        <v>61</v>
      </c>
      <c r="C319" s="1" t="s">
        <v>60</v>
      </c>
      <c r="D319" s="1" t="s">
        <v>59</v>
      </c>
      <c r="E319" s="1" t="s">
        <v>7</v>
      </c>
      <c r="F319" s="449" t="s">
        <v>323</v>
      </c>
      <c r="G319" s="319">
        <v>340</v>
      </c>
    </row>
    <row r="320" spans="1:7" x14ac:dyDescent="0.2">
      <c r="A320" s="443" t="s">
        <v>315</v>
      </c>
      <c r="B320" s="1" t="s">
        <v>63</v>
      </c>
      <c r="C320" s="1" t="s">
        <v>37</v>
      </c>
      <c r="D320" s="1" t="s">
        <v>62</v>
      </c>
      <c r="E320" s="1" t="s">
        <v>46</v>
      </c>
      <c r="F320" s="449" t="s">
        <v>323</v>
      </c>
      <c r="G320" s="320">
        <v>453</v>
      </c>
    </row>
    <row r="321" spans="1:7" x14ac:dyDescent="0.2">
      <c r="A321" s="443" t="s">
        <v>315</v>
      </c>
      <c r="B321" s="1" t="s">
        <v>65</v>
      </c>
      <c r="C321" s="1" t="s">
        <v>20</v>
      </c>
      <c r="D321" s="1" t="s">
        <v>64</v>
      </c>
      <c r="E321" s="1" t="s">
        <v>7</v>
      </c>
      <c r="F321" s="449" t="s">
        <v>323</v>
      </c>
      <c r="G321" s="321">
        <v>242</v>
      </c>
    </row>
    <row r="322" spans="1:7" x14ac:dyDescent="0.2">
      <c r="A322" s="443" t="s">
        <v>315</v>
      </c>
      <c r="B322" s="1" t="s">
        <v>67</v>
      </c>
      <c r="C322" s="1" t="s">
        <v>60</v>
      </c>
      <c r="D322" s="1" t="s">
        <v>66</v>
      </c>
      <c r="E322" s="1" t="s">
        <v>7</v>
      </c>
      <c r="F322" s="449" t="s">
        <v>323</v>
      </c>
      <c r="G322" s="322">
        <v>440</v>
      </c>
    </row>
    <row r="323" spans="1:7" x14ac:dyDescent="0.2">
      <c r="A323" s="443" t="s">
        <v>315</v>
      </c>
      <c r="B323" s="1" t="s">
        <v>69</v>
      </c>
      <c r="C323" s="1" t="s">
        <v>40</v>
      </c>
      <c r="D323" s="1" t="s">
        <v>68</v>
      </c>
      <c r="E323" s="1" t="s">
        <v>7</v>
      </c>
      <c r="F323" s="449" t="s">
        <v>323</v>
      </c>
      <c r="G323" s="323">
        <v>192</v>
      </c>
    </row>
    <row r="324" spans="1:7" x14ac:dyDescent="0.2">
      <c r="A324" s="443" t="s">
        <v>315</v>
      </c>
      <c r="B324" s="1" t="s">
        <v>71</v>
      </c>
      <c r="C324" s="1" t="s">
        <v>60</v>
      </c>
      <c r="D324" s="1" t="s">
        <v>70</v>
      </c>
      <c r="E324" s="1" t="s">
        <v>7</v>
      </c>
      <c r="F324" s="449" t="s">
        <v>323</v>
      </c>
      <c r="G324" s="324">
        <v>251</v>
      </c>
    </row>
    <row r="325" spans="1:7" x14ac:dyDescent="0.2">
      <c r="A325" s="443" t="s">
        <v>315</v>
      </c>
      <c r="B325" s="1" t="s">
        <v>73</v>
      </c>
      <c r="C325" s="1" t="s">
        <v>2</v>
      </c>
      <c r="D325" s="1" t="s">
        <v>72</v>
      </c>
      <c r="E325" s="1" t="s">
        <v>7</v>
      </c>
      <c r="F325" s="449" t="s">
        <v>323</v>
      </c>
      <c r="G325" s="325">
        <v>335</v>
      </c>
    </row>
    <row r="326" spans="1:7" x14ac:dyDescent="0.2">
      <c r="A326" s="443" t="s">
        <v>315</v>
      </c>
      <c r="B326" s="1" t="s">
        <v>75</v>
      </c>
      <c r="C326" s="1" t="s">
        <v>17</v>
      </c>
      <c r="D326" s="1" t="s">
        <v>74</v>
      </c>
      <c r="E326" s="1" t="s">
        <v>7</v>
      </c>
      <c r="F326" s="449" t="s">
        <v>323</v>
      </c>
      <c r="G326" s="326">
        <v>292</v>
      </c>
    </row>
    <row r="327" spans="1:7" x14ac:dyDescent="0.2">
      <c r="A327" s="443" t="s">
        <v>315</v>
      </c>
      <c r="B327" s="1" t="s">
        <v>78</v>
      </c>
      <c r="C327" s="1" t="s">
        <v>77</v>
      </c>
      <c r="D327" s="1" t="s">
        <v>76</v>
      </c>
      <c r="E327" s="1" t="s">
        <v>7</v>
      </c>
      <c r="F327" s="449" t="s">
        <v>323</v>
      </c>
      <c r="G327" s="327">
        <v>799</v>
      </c>
    </row>
    <row r="328" spans="1:7" x14ac:dyDescent="0.2">
      <c r="A328" s="443" t="s">
        <v>315</v>
      </c>
      <c r="B328" s="1" t="s">
        <v>80</v>
      </c>
      <c r="C328" s="1" t="s">
        <v>11</v>
      </c>
      <c r="D328" s="1" t="s">
        <v>79</v>
      </c>
      <c r="E328" s="1" t="s">
        <v>7</v>
      </c>
      <c r="F328" s="449" t="s">
        <v>323</v>
      </c>
      <c r="G328" s="328">
        <v>620</v>
      </c>
    </row>
    <row r="329" spans="1:7" x14ac:dyDescent="0.2">
      <c r="A329" s="443" t="s">
        <v>315</v>
      </c>
      <c r="B329" s="1" t="s">
        <v>82</v>
      </c>
      <c r="C329" s="1" t="s">
        <v>14</v>
      </c>
      <c r="D329" s="1" t="s">
        <v>81</v>
      </c>
      <c r="E329" s="1" t="s">
        <v>7</v>
      </c>
      <c r="F329" s="449" t="s">
        <v>323</v>
      </c>
      <c r="G329" s="329">
        <v>297</v>
      </c>
    </row>
    <row r="330" spans="1:7" x14ac:dyDescent="0.2">
      <c r="A330" s="443" t="s">
        <v>315</v>
      </c>
      <c r="B330" s="1" t="s">
        <v>84</v>
      </c>
      <c r="C330" s="1" t="s">
        <v>17</v>
      </c>
      <c r="D330" s="1" t="s">
        <v>83</v>
      </c>
      <c r="E330" s="1" t="s">
        <v>7</v>
      </c>
      <c r="F330" s="449" t="s">
        <v>323</v>
      </c>
      <c r="G330" s="330">
        <v>379</v>
      </c>
    </row>
    <row r="331" spans="1:7" x14ac:dyDescent="0.2">
      <c r="A331" s="443" t="s">
        <v>315</v>
      </c>
      <c r="B331" s="1" t="s">
        <v>86</v>
      </c>
      <c r="C331" s="1" t="s">
        <v>11</v>
      </c>
      <c r="D331" s="1" t="s">
        <v>85</v>
      </c>
      <c r="E331" s="1" t="s">
        <v>7</v>
      </c>
      <c r="F331" s="449" t="s">
        <v>323</v>
      </c>
      <c r="G331" s="331">
        <v>402</v>
      </c>
    </row>
    <row r="332" spans="1:7" x14ac:dyDescent="0.2">
      <c r="A332" s="443" t="s">
        <v>315</v>
      </c>
      <c r="B332" s="1" t="s">
        <v>88</v>
      </c>
      <c r="C332" s="1" t="s">
        <v>2</v>
      </c>
      <c r="D332" s="1" t="s">
        <v>87</v>
      </c>
      <c r="E332" s="1" t="s">
        <v>7</v>
      </c>
      <c r="F332" s="449" t="s">
        <v>323</v>
      </c>
      <c r="G332" s="332">
        <v>720</v>
      </c>
    </row>
    <row r="333" spans="1:7" x14ac:dyDescent="0.2">
      <c r="A333" s="443" t="s">
        <v>315</v>
      </c>
      <c r="B333" s="1" t="s">
        <v>90</v>
      </c>
      <c r="C333" s="1" t="s">
        <v>40</v>
      </c>
      <c r="D333" s="1" t="s">
        <v>89</v>
      </c>
      <c r="E333" s="1" t="s">
        <v>7</v>
      </c>
      <c r="F333" s="449" t="s">
        <v>323</v>
      </c>
      <c r="G333" s="333">
        <v>161</v>
      </c>
    </row>
    <row r="334" spans="1:7" x14ac:dyDescent="0.2">
      <c r="A334" s="443" t="s">
        <v>315</v>
      </c>
      <c r="B334" s="1" t="s">
        <v>92</v>
      </c>
      <c r="C334" s="1" t="s">
        <v>2</v>
      </c>
      <c r="D334" s="1" t="s">
        <v>91</v>
      </c>
      <c r="E334" s="1" t="s">
        <v>7</v>
      </c>
      <c r="F334" s="449" t="s">
        <v>323</v>
      </c>
      <c r="G334" s="334">
        <v>596</v>
      </c>
    </row>
    <row r="335" spans="1:7" x14ac:dyDescent="0.2">
      <c r="A335" s="443" t="s">
        <v>315</v>
      </c>
      <c r="B335" s="1" t="s">
        <v>94</v>
      </c>
      <c r="C335" s="1" t="s">
        <v>2</v>
      </c>
      <c r="D335" s="1" t="s">
        <v>93</v>
      </c>
      <c r="E335" s="1" t="s">
        <v>7</v>
      </c>
      <c r="F335" s="449" t="s">
        <v>323</v>
      </c>
      <c r="G335" s="335">
        <v>357</v>
      </c>
    </row>
    <row r="336" spans="1:7" x14ac:dyDescent="0.2">
      <c r="A336" s="443" t="s">
        <v>315</v>
      </c>
      <c r="B336" s="1" t="s">
        <v>96</v>
      </c>
      <c r="C336" s="1" t="s">
        <v>77</v>
      </c>
      <c r="D336" s="1" t="s">
        <v>95</v>
      </c>
      <c r="E336" s="1" t="s">
        <v>7</v>
      </c>
      <c r="F336" s="449" t="s">
        <v>323</v>
      </c>
      <c r="G336" s="336">
        <v>402</v>
      </c>
    </row>
    <row r="337" spans="1:7" x14ac:dyDescent="0.2">
      <c r="A337" s="443" t="s">
        <v>315</v>
      </c>
      <c r="B337" s="1" t="s">
        <v>98</v>
      </c>
      <c r="C337" s="1" t="s">
        <v>37</v>
      </c>
      <c r="D337" s="1" t="s">
        <v>97</v>
      </c>
      <c r="E337" s="1" t="s">
        <v>7</v>
      </c>
      <c r="F337" s="449" t="s">
        <v>323</v>
      </c>
      <c r="G337" s="337">
        <v>342</v>
      </c>
    </row>
    <row r="338" spans="1:7" x14ac:dyDescent="0.2">
      <c r="A338" s="443" t="s">
        <v>315</v>
      </c>
      <c r="B338" s="1" t="s">
        <v>100</v>
      </c>
      <c r="C338" s="1" t="s">
        <v>2</v>
      </c>
      <c r="D338" s="1" t="s">
        <v>99</v>
      </c>
      <c r="E338" s="1" t="s">
        <v>7</v>
      </c>
      <c r="F338" s="449" t="s">
        <v>323</v>
      </c>
      <c r="G338" s="338">
        <v>649</v>
      </c>
    </row>
    <row r="339" spans="1:7" x14ac:dyDescent="0.2">
      <c r="A339" s="443" t="s">
        <v>315</v>
      </c>
      <c r="B339" s="1" t="s">
        <v>102</v>
      </c>
      <c r="C339" s="1" t="s">
        <v>11</v>
      </c>
      <c r="D339" s="1" t="s">
        <v>101</v>
      </c>
      <c r="E339" s="1" t="s">
        <v>7</v>
      </c>
      <c r="F339" s="449" t="s">
        <v>323</v>
      </c>
      <c r="G339" s="339">
        <v>157</v>
      </c>
    </row>
    <row r="340" spans="1:7" x14ac:dyDescent="0.2">
      <c r="A340" s="443" t="s">
        <v>315</v>
      </c>
      <c r="B340" s="1" t="s">
        <v>104</v>
      </c>
      <c r="C340" s="1" t="s">
        <v>34</v>
      </c>
      <c r="D340" s="1" t="s">
        <v>103</v>
      </c>
      <c r="E340" s="1" t="s">
        <v>7</v>
      </c>
      <c r="F340" s="449" t="s">
        <v>323</v>
      </c>
      <c r="G340" s="340">
        <v>456</v>
      </c>
    </row>
    <row r="341" spans="1:7" x14ac:dyDescent="0.2">
      <c r="A341" s="443" t="s">
        <v>315</v>
      </c>
      <c r="B341" s="1" t="s">
        <v>107</v>
      </c>
      <c r="C341" s="1" t="s">
        <v>106</v>
      </c>
      <c r="D341" s="1" t="s">
        <v>105</v>
      </c>
      <c r="E341" s="1" t="s">
        <v>7</v>
      </c>
      <c r="F341" s="449" t="s">
        <v>323</v>
      </c>
      <c r="G341" s="341">
        <v>555</v>
      </c>
    </row>
    <row r="342" spans="1:7" x14ac:dyDescent="0.2">
      <c r="A342" s="443" t="s">
        <v>315</v>
      </c>
      <c r="B342" s="1" t="s">
        <v>109</v>
      </c>
      <c r="C342" s="1" t="s">
        <v>17</v>
      </c>
      <c r="D342" s="1" t="s">
        <v>108</v>
      </c>
      <c r="E342" s="1" t="s">
        <v>7</v>
      </c>
      <c r="F342" s="449" t="s">
        <v>323</v>
      </c>
      <c r="G342" s="342">
        <v>310</v>
      </c>
    </row>
    <row r="343" spans="1:7" x14ac:dyDescent="0.2">
      <c r="A343" s="443" t="s">
        <v>315</v>
      </c>
      <c r="B343" s="1" t="s">
        <v>111</v>
      </c>
      <c r="C343" s="1" t="s">
        <v>14</v>
      </c>
      <c r="D343" s="1" t="s">
        <v>110</v>
      </c>
      <c r="E343" s="1" t="s">
        <v>7</v>
      </c>
      <c r="F343" s="449" t="s">
        <v>323</v>
      </c>
      <c r="G343" s="343">
        <v>635</v>
      </c>
    </row>
    <row r="344" spans="1:7" x14ac:dyDescent="0.2">
      <c r="A344" s="443" t="s">
        <v>315</v>
      </c>
      <c r="B344" s="1" t="s">
        <v>113</v>
      </c>
      <c r="C344" s="1" t="s">
        <v>2</v>
      </c>
      <c r="D344" s="1" t="s">
        <v>112</v>
      </c>
      <c r="E344" s="1" t="s">
        <v>7</v>
      </c>
      <c r="F344" s="449" t="s">
        <v>323</v>
      </c>
      <c r="G344" s="344">
        <v>599</v>
      </c>
    </row>
    <row r="345" spans="1:7" x14ac:dyDescent="0.2">
      <c r="A345" s="443" t="s">
        <v>315</v>
      </c>
      <c r="B345" s="1" t="s">
        <v>115</v>
      </c>
      <c r="C345" s="1" t="s">
        <v>20</v>
      </c>
      <c r="D345" s="1" t="s">
        <v>114</v>
      </c>
      <c r="E345" s="1" t="s">
        <v>7</v>
      </c>
      <c r="F345" s="449" t="s">
        <v>323</v>
      </c>
      <c r="G345" s="345">
        <v>438</v>
      </c>
    </row>
    <row r="346" spans="1:7" x14ac:dyDescent="0.2">
      <c r="A346" s="443" t="s">
        <v>315</v>
      </c>
      <c r="B346" s="1" t="s">
        <v>117</v>
      </c>
      <c r="C346" s="1" t="s">
        <v>77</v>
      </c>
      <c r="D346" s="1" t="s">
        <v>116</v>
      </c>
      <c r="E346" s="1" t="s">
        <v>7</v>
      </c>
      <c r="F346" s="449" t="s">
        <v>323</v>
      </c>
      <c r="G346" s="346">
        <v>237</v>
      </c>
    </row>
    <row r="347" spans="1:7" x14ac:dyDescent="0.2">
      <c r="A347" s="443" t="s">
        <v>315</v>
      </c>
      <c r="B347" s="1" t="s">
        <v>119</v>
      </c>
      <c r="C347" s="1" t="s">
        <v>40</v>
      </c>
      <c r="D347" s="1" t="s">
        <v>118</v>
      </c>
      <c r="E347" s="1" t="s">
        <v>7</v>
      </c>
      <c r="F347" s="449" t="s">
        <v>323</v>
      </c>
      <c r="G347" s="347">
        <v>162</v>
      </c>
    </row>
    <row r="348" spans="1:7" x14ac:dyDescent="0.2">
      <c r="A348" s="443" t="s">
        <v>315</v>
      </c>
      <c r="B348" s="1" t="s">
        <v>121</v>
      </c>
      <c r="C348" s="1" t="s">
        <v>2</v>
      </c>
      <c r="D348" s="1" t="s">
        <v>120</v>
      </c>
      <c r="E348" s="1" t="s">
        <v>7</v>
      </c>
      <c r="F348" s="449" t="s">
        <v>323</v>
      </c>
      <c r="G348" s="348">
        <v>882</v>
      </c>
    </row>
    <row r="349" spans="1:7" x14ac:dyDescent="0.2">
      <c r="A349" s="443" t="s">
        <v>315</v>
      </c>
      <c r="B349" s="1" t="s">
        <v>123</v>
      </c>
      <c r="C349" s="1" t="s">
        <v>20</v>
      </c>
      <c r="D349" s="1" t="s">
        <v>122</v>
      </c>
      <c r="E349" s="1" t="s">
        <v>7</v>
      </c>
      <c r="F349" s="449" t="s">
        <v>323</v>
      </c>
      <c r="G349" s="349">
        <v>176</v>
      </c>
    </row>
    <row r="350" spans="1:7" x14ac:dyDescent="0.2">
      <c r="A350" s="443" t="s">
        <v>315</v>
      </c>
      <c r="B350" s="1" t="s">
        <v>125</v>
      </c>
      <c r="C350" s="1" t="s">
        <v>77</v>
      </c>
      <c r="D350" s="1" t="s">
        <v>124</v>
      </c>
      <c r="E350" s="1" t="s">
        <v>7</v>
      </c>
      <c r="F350" s="449" t="s">
        <v>323</v>
      </c>
      <c r="G350" s="350">
        <v>249</v>
      </c>
    </row>
    <row r="351" spans="1:7" x14ac:dyDescent="0.2">
      <c r="A351" s="443" t="s">
        <v>315</v>
      </c>
      <c r="B351" s="1" t="s">
        <v>127</v>
      </c>
      <c r="C351" s="1" t="s">
        <v>20</v>
      </c>
      <c r="D351" s="1" t="s">
        <v>126</v>
      </c>
      <c r="E351" s="1" t="s">
        <v>0</v>
      </c>
      <c r="F351" s="449" t="s">
        <v>323</v>
      </c>
      <c r="G351" s="351">
        <v>837</v>
      </c>
    </row>
    <row r="352" spans="1:7" x14ac:dyDescent="0.2">
      <c r="A352" s="443" t="s">
        <v>315</v>
      </c>
      <c r="B352" s="1" t="s">
        <v>129</v>
      </c>
      <c r="C352" s="1" t="s">
        <v>34</v>
      </c>
      <c r="D352" s="1" t="s">
        <v>128</v>
      </c>
      <c r="E352" s="1" t="s">
        <v>7</v>
      </c>
      <c r="F352" s="449" t="s">
        <v>323</v>
      </c>
      <c r="G352" s="352">
        <v>611</v>
      </c>
    </row>
    <row r="353" spans="1:7" x14ac:dyDescent="0.2">
      <c r="A353" s="443" t="s">
        <v>315</v>
      </c>
      <c r="B353" s="1" t="s">
        <v>131</v>
      </c>
      <c r="C353" s="1" t="s">
        <v>34</v>
      </c>
      <c r="D353" s="1" t="s">
        <v>130</v>
      </c>
      <c r="E353" s="1" t="s">
        <v>0</v>
      </c>
      <c r="F353" s="449" t="s">
        <v>323</v>
      </c>
      <c r="G353" s="353">
        <v>550</v>
      </c>
    </row>
    <row r="354" spans="1:7" x14ac:dyDescent="0.2">
      <c r="A354" s="443" t="s">
        <v>315</v>
      </c>
      <c r="B354" s="1" t="s">
        <v>133</v>
      </c>
      <c r="C354" s="1" t="s">
        <v>17</v>
      </c>
      <c r="D354" s="1" t="s">
        <v>132</v>
      </c>
      <c r="E354" s="1" t="s">
        <v>7</v>
      </c>
      <c r="F354" s="449" t="s">
        <v>323</v>
      </c>
      <c r="G354" s="354">
        <v>307</v>
      </c>
    </row>
    <row r="355" spans="1:7" x14ac:dyDescent="0.2">
      <c r="A355" s="443" t="s">
        <v>315</v>
      </c>
      <c r="B355" s="1" t="s">
        <v>135</v>
      </c>
      <c r="C355" s="1" t="s">
        <v>2</v>
      </c>
      <c r="D355" s="1" t="s">
        <v>134</v>
      </c>
      <c r="E355" s="1" t="s">
        <v>46</v>
      </c>
      <c r="F355" s="449" t="s">
        <v>323</v>
      </c>
      <c r="G355" s="355">
        <v>226</v>
      </c>
    </row>
    <row r="356" spans="1:7" x14ac:dyDescent="0.2">
      <c r="A356" s="443" t="s">
        <v>315</v>
      </c>
      <c r="B356" s="1" t="s">
        <v>137</v>
      </c>
      <c r="C356" s="1" t="s">
        <v>2</v>
      </c>
      <c r="D356" s="1" t="s">
        <v>136</v>
      </c>
      <c r="E356" s="1" t="s">
        <v>7</v>
      </c>
      <c r="F356" s="449" t="s">
        <v>323</v>
      </c>
      <c r="G356" s="356">
        <v>524</v>
      </c>
    </row>
    <row r="357" spans="1:7" x14ac:dyDescent="0.2">
      <c r="A357" s="443" t="s">
        <v>315</v>
      </c>
      <c r="B357" s="1" t="s">
        <v>139</v>
      </c>
      <c r="C357" s="1" t="s">
        <v>40</v>
      </c>
      <c r="D357" s="1" t="s">
        <v>138</v>
      </c>
      <c r="E357" s="1" t="s">
        <v>7</v>
      </c>
      <c r="F357" s="449" t="s">
        <v>323</v>
      </c>
      <c r="G357" s="357">
        <v>292</v>
      </c>
    </row>
    <row r="358" spans="1:7" x14ac:dyDescent="0.2">
      <c r="A358" s="443" t="s">
        <v>315</v>
      </c>
      <c r="B358" s="1" t="s">
        <v>141</v>
      </c>
      <c r="C358" s="1" t="s">
        <v>37</v>
      </c>
      <c r="D358" s="1" t="s">
        <v>140</v>
      </c>
      <c r="E358" s="1" t="s">
        <v>7</v>
      </c>
      <c r="F358" s="449" t="s">
        <v>323</v>
      </c>
      <c r="G358" s="358">
        <v>789</v>
      </c>
    </row>
    <row r="359" spans="1:7" x14ac:dyDescent="0.2">
      <c r="A359" s="443" t="s">
        <v>315</v>
      </c>
      <c r="B359" s="1" t="s">
        <v>143</v>
      </c>
      <c r="C359" s="1" t="s">
        <v>2</v>
      </c>
      <c r="D359" s="1" t="s">
        <v>142</v>
      </c>
      <c r="E359" s="1" t="s">
        <v>46</v>
      </c>
      <c r="F359" s="449" t="s">
        <v>323</v>
      </c>
      <c r="G359" s="359">
        <v>184</v>
      </c>
    </row>
    <row r="360" spans="1:7" x14ac:dyDescent="0.2">
      <c r="A360" s="443" t="s">
        <v>315</v>
      </c>
      <c r="B360" s="1" t="s">
        <v>145</v>
      </c>
      <c r="C360" s="1" t="s">
        <v>17</v>
      </c>
      <c r="D360" s="1" t="s">
        <v>144</v>
      </c>
      <c r="E360" s="1" t="s">
        <v>7</v>
      </c>
      <c r="F360" s="449" t="s">
        <v>323</v>
      </c>
      <c r="G360" s="360">
        <v>308</v>
      </c>
    </row>
    <row r="361" spans="1:7" x14ac:dyDescent="0.2">
      <c r="A361" s="443" t="s">
        <v>315</v>
      </c>
      <c r="B361" s="1" t="s">
        <v>147</v>
      </c>
      <c r="C361" s="1" t="s">
        <v>20</v>
      </c>
      <c r="D361" s="1" t="s">
        <v>146</v>
      </c>
      <c r="E361" s="1" t="s">
        <v>0</v>
      </c>
      <c r="F361" s="449" t="s">
        <v>323</v>
      </c>
      <c r="G361" s="361">
        <v>242</v>
      </c>
    </row>
    <row r="362" spans="1:7" x14ac:dyDescent="0.2">
      <c r="A362" s="443" t="s">
        <v>315</v>
      </c>
      <c r="B362" s="1" t="s">
        <v>149</v>
      </c>
      <c r="C362" s="1" t="s">
        <v>2</v>
      </c>
      <c r="D362" s="1" t="s">
        <v>148</v>
      </c>
      <c r="E362" s="1" t="s">
        <v>7</v>
      </c>
      <c r="F362" s="449" t="s">
        <v>323</v>
      </c>
      <c r="G362" s="362">
        <v>415</v>
      </c>
    </row>
    <row r="363" spans="1:7" x14ac:dyDescent="0.2">
      <c r="A363" s="443" t="s">
        <v>315</v>
      </c>
      <c r="B363" s="1" t="s">
        <v>151</v>
      </c>
      <c r="C363" s="1" t="s">
        <v>25</v>
      </c>
      <c r="D363" s="1" t="s">
        <v>150</v>
      </c>
      <c r="E363" s="1" t="s">
        <v>0</v>
      </c>
      <c r="F363" s="449" t="s">
        <v>323</v>
      </c>
      <c r="G363" s="363">
        <v>386</v>
      </c>
    </row>
    <row r="364" spans="1:7" x14ac:dyDescent="0.2">
      <c r="A364" s="443" t="s">
        <v>315</v>
      </c>
      <c r="B364" s="1" t="s">
        <v>153</v>
      </c>
      <c r="C364" s="1" t="s">
        <v>2</v>
      </c>
      <c r="D364" s="1" t="s">
        <v>152</v>
      </c>
      <c r="E364" s="1" t="s">
        <v>7</v>
      </c>
      <c r="F364" s="449" t="s">
        <v>323</v>
      </c>
      <c r="G364" s="364">
        <v>293</v>
      </c>
    </row>
    <row r="365" spans="1:7" x14ac:dyDescent="0.2">
      <c r="A365" s="443" t="s">
        <v>315</v>
      </c>
      <c r="B365" s="1" t="s">
        <v>155</v>
      </c>
      <c r="C365" s="1" t="s">
        <v>106</v>
      </c>
      <c r="D365" s="1" t="s">
        <v>154</v>
      </c>
      <c r="E365" s="1" t="s">
        <v>7</v>
      </c>
      <c r="F365" s="449" t="s">
        <v>323</v>
      </c>
      <c r="G365" s="365">
        <v>532</v>
      </c>
    </row>
    <row r="366" spans="1:7" x14ac:dyDescent="0.2">
      <c r="A366" s="443" t="s">
        <v>315</v>
      </c>
      <c r="B366" s="1" t="s">
        <v>157</v>
      </c>
      <c r="C366" s="1" t="s">
        <v>60</v>
      </c>
      <c r="D366" s="1" t="s">
        <v>156</v>
      </c>
      <c r="E366" s="1" t="s">
        <v>7</v>
      </c>
      <c r="F366" s="449" t="s">
        <v>323</v>
      </c>
      <c r="G366" s="366">
        <v>295</v>
      </c>
    </row>
    <row r="367" spans="1:7" x14ac:dyDescent="0.2">
      <c r="A367" s="443" t="s">
        <v>315</v>
      </c>
      <c r="B367" s="1" t="s">
        <v>159</v>
      </c>
      <c r="C367" s="1" t="s">
        <v>37</v>
      </c>
      <c r="D367" s="1" t="s">
        <v>158</v>
      </c>
      <c r="E367" s="1" t="s">
        <v>7</v>
      </c>
      <c r="F367" s="449" t="s">
        <v>323</v>
      </c>
      <c r="G367" s="367">
        <v>381</v>
      </c>
    </row>
    <row r="368" spans="1:7" x14ac:dyDescent="0.2">
      <c r="A368" s="443" t="s">
        <v>315</v>
      </c>
      <c r="B368" s="1" t="s">
        <v>161</v>
      </c>
      <c r="C368" s="1" t="s">
        <v>2</v>
      </c>
      <c r="D368" s="1" t="s">
        <v>160</v>
      </c>
      <c r="E368" s="1" t="s">
        <v>7</v>
      </c>
      <c r="F368" s="449" t="s">
        <v>323</v>
      </c>
      <c r="G368" s="368">
        <v>387</v>
      </c>
    </row>
    <row r="369" spans="1:7" x14ac:dyDescent="0.2">
      <c r="A369" s="443" t="s">
        <v>315</v>
      </c>
      <c r="B369" s="1" t="s">
        <v>163</v>
      </c>
      <c r="C369" s="1" t="s">
        <v>2</v>
      </c>
      <c r="D369" s="1" t="s">
        <v>162</v>
      </c>
      <c r="E369" s="1" t="s">
        <v>46</v>
      </c>
      <c r="F369" s="449" t="s">
        <v>323</v>
      </c>
      <c r="G369" s="369">
        <v>488</v>
      </c>
    </row>
    <row r="370" spans="1:7" x14ac:dyDescent="0.2">
      <c r="A370" s="443" t="s">
        <v>315</v>
      </c>
      <c r="B370" s="1" t="s">
        <v>165</v>
      </c>
      <c r="C370" s="1" t="s">
        <v>5</v>
      </c>
      <c r="D370" s="1" t="s">
        <v>164</v>
      </c>
      <c r="E370" s="1" t="s">
        <v>7</v>
      </c>
      <c r="F370" s="449" t="s">
        <v>323</v>
      </c>
      <c r="G370" s="370">
        <v>313</v>
      </c>
    </row>
    <row r="371" spans="1:7" x14ac:dyDescent="0.2">
      <c r="A371" s="443" t="s">
        <v>315</v>
      </c>
      <c r="B371" s="1" t="s">
        <v>167</v>
      </c>
      <c r="C371" s="1" t="s">
        <v>5</v>
      </c>
      <c r="D371" s="1" t="s">
        <v>166</v>
      </c>
      <c r="E371" s="1" t="s">
        <v>7</v>
      </c>
      <c r="F371" s="449" t="s">
        <v>323</v>
      </c>
      <c r="G371" s="371">
        <v>779</v>
      </c>
    </row>
    <row r="372" spans="1:7" x14ac:dyDescent="0.2">
      <c r="A372" s="443" t="s">
        <v>315</v>
      </c>
      <c r="B372" s="1" t="s">
        <v>169</v>
      </c>
      <c r="C372" s="1" t="s">
        <v>2</v>
      </c>
      <c r="D372" s="1" t="s">
        <v>168</v>
      </c>
      <c r="E372" s="1" t="s">
        <v>7</v>
      </c>
      <c r="F372" s="449" t="s">
        <v>323</v>
      </c>
      <c r="G372" s="372">
        <v>495</v>
      </c>
    </row>
    <row r="373" spans="1:7" x14ac:dyDescent="0.2">
      <c r="A373" s="443" t="s">
        <v>315</v>
      </c>
      <c r="B373" s="1" t="s">
        <v>171</v>
      </c>
      <c r="C373" s="1" t="s">
        <v>20</v>
      </c>
      <c r="D373" s="1" t="s">
        <v>170</v>
      </c>
      <c r="E373" s="1" t="s">
        <v>7</v>
      </c>
      <c r="F373" s="449" t="s">
        <v>323</v>
      </c>
      <c r="G373" s="373">
        <v>416</v>
      </c>
    </row>
    <row r="374" spans="1:7" x14ac:dyDescent="0.2">
      <c r="A374" s="443" t="s">
        <v>315</v>
      </c>
      <c r="B374" s="1" t="s">
        <v>173</v>
      </c>
      <c r="C374" s="1" t="s">
        <v>14</v>
      </c>
      <c r="D374" s="1" t="s">
        <v>172</v>
      </c>
      <c r="E374" s="1" t="s">
        <v>7</v>
      </c>
      <c r="F374" s="449" t="s">
        <v>323</v>
      </c>
      <c r="G374" s="374">
        <v>382</v>
      </c>
    </row>
    <row r="375" spans="1:7" x14ac:dyDescent="0.2">
      <c r="A375" s="443" t="s">
        <v>315</v>
      </c>
      <c r="B375" s="1" t="s">
        <v>175</v>
      </c>
      <c r="C375" s="1" t="s">
        <v>14</v>
      </c>
      <c r="D375" s="1" t="s">
        <v>174</v>
      </c>
      <c r="E375" s="1" t="s">
        <v>0</v>
      </c>
      <c r="F375" s="449" t="s">
        <v>323</v>
      </c>
      <c r="G375" s="375">
        <v>507</v>
      </c>
    </row>
    <row r="376" spans="1:7" x14ac:dyDescent="0.2">
      <c r="A376" s="443" t="s">
        <v>315</v>
      </c>
      <c r="B376" s="1" t="s">
        <v>177</v>
      </c>
      <c r="C376" s="1" t="s">
        <v>11</v>
      </c>
      <c r="D376" s="1" t="s">
        <v>176</v>
      </c>
      <c r="E376" s="1" t="s">
        <v>0</v>
      </c>
      <c r="F376" s="449" t="s">
        <v>323</v>
      </c>
      <c r="G376" s="376">
        <v>232</v>
      </c>
    </row>
    <row r="377" spans="1:7" x14ac:dyDescent="0.2">
      <c r="A377" s="443" t="s">
        <v>315</v>
      </c>
      <c r="B377" s="1" t="s">
        <v>179</v>
      </c>
      <c r="C377" s="1" t="s">
        <v>2</v>
      </c>
      <c r="D377" s="1" t="s">
        <v>178</v>
      </c>
      <c r="E377" s="1" t="s">
        <v>0</v>
      </c>
      <c r="F377" s="449" t="s">
        <v>323</v>
      </c>
      <c r="G377" s="377">
        <v>552</v>
      </c>
    </row>
    <row r="378" spans="1:7" x14ac:dyDescent="0.2">
      <c r="A378" s="443" t="s">
        <v>315</v>
      </c>
      <c r="B378" s="1" t="s">
        <v>181</v>
      </c>
      <c r="C378" s="1" t="s">
        <v>37</v>
      </c>
      <c r="D378" s="1" t="s">
        <v>180</v>
      </c>
      <c r="E378" s="1" t="s">
        <v>46</v>
      </c>
      <c r="F378" s="449" t="s">
        <v>323</v>
      </c>
      <c r="G378" s="378">
        <v>601</v>
      </c>
    </row>
    <row r="379" spans="1:7" x14ac:dyDescent="0.2">
      <c r="A379" s="443" t="s">
        <v>315</v>
      </c>
      <c r="B379" s="1" t="s">
        <v>183</v>
      </c>
      <c r="C379" s="1" t="s">
        <v>77</v>
      </c>
      <c r="D379" s="1" t="s">
        <v>182</v>
      </c>
      <c r="E379" s="1" t="s">
        <v>7</v>
      </c>
      <c r="F379" s="449" t="s">
        <v>323</v>
      </c>
      <c r="G379" s="379">
        <v>8</v>
      </c>
    </row>
    <row r="380" spans="1:7" x14ac:dyDescent="0.2">
      <c r="A380" s="443" t="s">
        <v>315</v>
      </c>
      <c r="B380" s="1" t="s">
        <v>185</v>
      </c>
      <c r="C380" s="1" t="s">
        <v>2</v>
      </c>
      <c r="D380" s="1" t="s">
        <v>184</v>
      </c>
      <c r="E380" s="1" t="s">
        <v>7</v>
      </c>
      <c r="F380" s="449" t="s">
        <v>323</v>
      </c>
      <c r="G380" s="380">
        <v>361</v>
      </c>
    </row>
    <row r="381" spans="1:7" x14ac:dyDescent="0.2">
      <c r="A381" s="443" t="s">
        <v>315</v>
      </c>
      <c r="B381" s="1" t="s">
        <v>187</v>
      </c>
      <c r="C381" s="1" t="s">
        <v>106</v>
      </c>
      <c r="D381" s="1" t="s">
        <v>186</v>
      </c>
      <c r="E381" s="1" t="s">
        <v>7</v>
      </c>
      <c r="F381" s="449" t="s">
        <v>323</v>
      </c>
      <c r="G381" s="381">
        <v>416</v>
      </c>
    </row>
    <row r="382" spans="1:7" x14ac:dyDescent="0.2">
      <c r="A382" s="443" t="s">
        <v>315</v>
      </c>
      <c r="B382" s="1" t="s">
        <v>189</v>
      </c>
      <c r="C382" s="1" t="s">
        <v>40</v>
      </c>
      <c r="D382" s="1" t="s">
        <v>188</v>
      </c>
      <c r="E382" s="1" t="s">
        <v>7</v>
      </c>
      <c r="F382" s="449" t="s">
        <v>323</v>
      </c>
      <c r="G382" s="382">
        <v>354</v>
      </c>
    </row>
    <row r="383" spans="1:7" x14ac:dyDescent="0.2">
      <c r="A383" s="443" t="s">
        <v>315</v>
      </c>
      <c r="B383" s="1" t="s">
        <v>191</v>
      </c>
      <c r="C383" s="1" t="s">
        <v>60</v>
      </c>
      <c r="D383" s="1" t="s">
        <v>190</v>
      </c>
      <c r="E383" s="1" t="s">
        <v>7</v>
      </c>
      <c r="F383" s="449" t="s">
        <v>323</v>
      </c>
      <c r="G383" s="383">
        <v>348</v>
      </c>
    </row>
    <row r="384" spans="1:7" x14ac:dyDescent="0.2">
      <c r="A384" s="443" t="s">
        <v>315</v>
      </c>
      <c r="B384" s="1" t="s">
        <v>193</v>
      </c>
      <c r="C384" s="1" t="s">
        <v>20</v>
      </c>
      <c r="D384" s="1" t="s">
        <v>192</v>
      </c>
      <c r="E384" s="1" t="s">
        <v>7</v>
      </c>
      <c r="F384" s="449" t="s">
        <v>323</v>
      </c>
      <c r="G384" s="384">
        <v>486</v>
      </c>
    </row>
    <row r="385" spans="1:7" x14ac:dyDescent="0.2">
      <c r="A385" s="443" t="s">
        <v>315</v>
      </c>
      <c r="B385" s="1" t="s">
        <v>195</v>
      </c>
      <c r="C385" s="1" t="s">
        <v>5</v>
      </c>
      <c r="D385" s="1" t="s">
        <v>194</v>
      </c>
      <c r="E385" s="1" t="s">
        <v>7</v>
      </c>
      <c r="F385" s="449" t="s">
        <v>323</v>
      </c>
      <c r="G385" s="385">
        <v>974</v>
      </c>
    </row>
    <row r="386" spans="1:7" x14ac:dyDescent="0.2">
      <c r="A386" s="443" t="s">
        <v>315</v>
      </c>
      <c r="B386" s="1" t="s">
        <v>197</v>
      </c>
      <c r="C386" s="1" t="s">
        <v>2</v>
      </c>
      <c r="D386" s="1" t="s">
        <v>196</v>
      </c>
      <c r="E386" s="1" t="s">
        <v>7</v>
      </c>
      <c r="F386" s="449" t="s">
        <v>323</v>
      </c>
      <c r="G386" s="386">
        <v>381</v>
      </c>
    </row>
    <row r="387" spans="1:7" x14ac:dyDescent="0.2">
      <c r="A387" s="443" t="s">
        <v>315</v>
      </c>
      <c r="B387" s="1" t="s">
        <v>199</v>
      </c>
      <c r="C387" s="1" t="s">
        <v>106</v>
      </c>
      <c r="D387" s="1" t="s">
        <v>198</v>
      </c>
      <c r="E387" s="1" t="s">
        <v>7</v>
      </c>
      <c r="F387" s="449" t="s">
        <v>323</v>
      </c>
      <c r="G387" s="387">
        <v>962</v>
      </c>
    </row>
    <row r="388" spans="1:7" x14ac:dyDescent="0.2">
      <c r="A388" s="443" t="s">
        <v>315</v>
      </c>
      <c r="B388" s="1" t="s">
        <v>201</v>
      </c>
      <c r="C388" s="1" t="s">
        <v>11</v>
      </c>
      <c r="D388" s="1" t="s">
        <v>200</v>
      </c>
      <c r="E388" s="1" t="s">
        <v>7</v>
      </c>
      <c r="F388" s="449" t="s">
        <v>323</v>
      </c>
      <c r="G388" s="388">
        <v>62</v>
      </c>
    </row>
    <row r="389" spans="1:7" x14ac:dyDescent="0.2">
      <c r="A389" s="443" t="s">
        <v>315</v>
      </c>
      <c r="B389" s="1" t="s">
        <v>203</v>
      </c>
      <c r="C389" s="1" t="s">
        <v>77</v>
      </c>
      <c r="D389" s="1" t="s">
        <v>202</v>
      </c>
      <c r="E389" s="1" t="s">
        <v>7</v>
      </c>
      <c r="F389" s="449" t="s">
        <v>323</v>
      </c>
      <c r="G389" s="389">
        <v>538</v>
      </c>
    </row>
    <row r="390" spans="1:7" x14ac:dyDescent="0.2">
      <c r="A390" s="443" t="s">
        <v>315</v>
      </c>
      <c r="B390" s="1" t="s">
        <v>205</v>
      </c>
      <c r="C390" s="1" t="s">
        <v>2</v>
      </c>
      <c r="D390" s="1" t="s">
        <v>204</v>
      </c>
      <c r="E390" s="1" t="s">
        <v>7</v>
      </c>
      <c r="F390" s="449" t="s">
        <v>323</v>
      </c>
      <c r="G390" s="390">
        <v>539</v>
      </c>
    </row>
    <row r="391" spans="1:7" x14ac:dyDescent="0.2">
      <c r="A391" s="443" t="s">
        <v>315</v>
      </c>
      <c r="B391" s="1" t="s">
        <v>207</v>
      </c>
      <c r="C391" s="1" t="s">
        <v>17</v>
      </c>
      <c r="D391" s="1" t="s">
        <v>206</v>
      </c>
      <c r="E391" s="1" t="s">
        <v>7</v>
      </c>
      <c r="F391" s="449" t="s">
        <v>323</v>
      </c>
      <c r="G391" s="391">
        <v>1522</v>
      </c>
    </row>
    <row r="392" spans="1:7" x14ac:dyDescent="0.2">
      <c r="A392" s="443" t="s">
        <v>315</v>
      </c>
      <c r="B392" s="1" t="s">
        <v>209</v>
      </c>
      <c r="C392" s="1" t="s">
        <v>11</v>
      </c>
      <c r="D392" s="1" t="s">
        <v>208</v>
      </c>
      <c r="E392" s="1" t="s">
        <v>7</v>
      </c>
      <c r="F392" s="449" t="s">
        <v>323</v>
      </c>
      <c r="G392" s="392">
        <v>559</v>
      </c>
    </row>
    <row r="393" spans="1:7" x14ac:dyDescent="0.2">
      <c r="A393" s="443" t="s">
        <v>315</v>
      </c>
      <c r="B393" s="1" t="s">
        <v>211</v>
      </c>
      <c r="C393" s="1" t="s">
        <v>20</v>
      </c>
      <c r="D393" s="1" t="s">
        <v>210</v>
      </c>
      <c r="E393" s="1" t="s">
        <v>46</v>
      </c>
      <c r="F393" s="449" t="s">
        <v>323</v>
      </c>
      <c r="G393" s="393">
        <v>921</v>
      </c>
    </row>
    <row r="394" spans="1:7" x14ac:dyDescent="0.2">
      <c r="A394" s="443" t="s">
        <v>315</v>
      </c>
      <c r="B394" s="1" t="s">
        <v>213</v>
      </c>
      <c r="C394" s="1" t="s">
        <v>37</v>
      </c>
      <c r="D394" s="1" t="s">
        <v>212</v>
      </c>
      <c r="E394" s="1" t="s">
        <v>0</v>
      </c>
      <c r="F394" s="449" t="s">
        <v>323</v>
      </c>
      <c r="G394" s="394">
        <v>328</v>
      </c>
    </row>
    <row r="395" spans="1:7" x14ac:dyDescent="0.2">
      <c r="A395" s="443" t="s">
        <v>315</v>
      </c>
      <c r="B395" s="1" t="s">
        <v>215</v>
      </c>
      <c r="C395" s="1" t="s">
        <v>5</v>
      </c>
      <c r="D395" s="1" t="s">
        <v>214</v>
      </c>
      <c r="E395" s="1" t="s">
        <v>0</v>
      </c>
      <c r="F395" s="449" t="s">
        <v>323</v>
      </c>
      <c r="G395" s="395">
        <v>236</v>
      </c>
    </row>
    <row r="396" spans="1:7" x14ac:dyDescent="0.2">
      <c r="A396" s="443" t="s">
        <v>315</v>
      </c>
      <c r="B396" s="1" t="s">
        <v>217</v>
      </c>
      <c r="C396" s="1" t="s">
        <v>60</v>
      </c>
      <c r="D396" s="1" t="s">
        <v>216</v>
      </c>
      <c r="E396" s="1" t="s">
        <v>0</v>
      </c>
      <c r="F396" s="449" t="s">
        <v>323</v>
      </c>
      <c r="G396" s="396">
        <v>301</v>
      </c>
    </row>
    <row r="397" spans="1:7" x14ac:dyDescent="0.2">
      <c r="A397" s="443" t="s">
        <v>315</v>
      </c>
      <c r="B397" s="1" t="s">
        <v>219</v>
      </c>
      <c r="C397" s="1" t="s">
        <v>20</v>
      </c>
      <c r="D397" s="1" t="s">
        <v>218</v>
      </c>
      <c r="E397" s="1" t="s">
        <v>0</v>
      </c>
      <c r="F397" s="449" t="s">
        <v>323</v>
      </c>
      <c r="G397" s="397">
        <v>202</v>
      </c>
    </row>
    <row r="398" spans="1:7" x14ac:dyDescent="0.2">
      <c r="A398" s="443" t="s">
        <v>315</v>
      </c>
      <c r="B398" s="1" t="s">
        <v>222</v>
      </c>
      <c r="C398" s="1" t="s">
        <v>2</v>
      </c>
      <c r="D398" s="1" t="s">
        <v>221</v>
      </c>
      <c r="E398" s="1" t="s">
        <v>220</v>
      </c>
      <c r="F398" s="449" t="s">
        <v>323</v>
      </c>
      <c r="G398" s="398">
        <v>1723</v>
      </c>
    </row>
    <row r="399" spans="1:7" x14ac:dyDescent="0.2">
      <c r="A399" s="443" t="s">
        <v>315</v>
      </c>
      <c r="B399" s="1" t="s">
        <v>224</v>
      </c>
      <c r="C399" s="1" t="s">
        <v>37</v>
      </c>
      <c r="D399" s="1" t="s">
        <v>223</v>
      </c>
      <c r="E399" s="1" t="s">
        <v>0</v>
      </c>
      <c r="F399" s="449" t="s">
        <v>323</v>
      </c>
      <c r="G399" s="399">
        <v>441</v>
      </c>
    </row>
    <row r="400" spans="1:7" x14ac:dyDescent="0.2">
      <c r="A400" s="443" t="s">
        <v>315</v>
      </c>
      <c r="B400" s="1" t="s">
        <v>226</v>
      </c>
      <c r="C400" s="1" t="s">
        <v>37</v>
      </c>
      <c r="D400" s="1" t="s">
        <v>225</v>
      </c>
      <c r="E400" s="1" t="s">
        <v>7</v>
      </c>
      <c r="F400" s="449" t="s">
        <v>323</v>
      </c>
      <c r="G400" s="400">
        <v>191</v>
      </c>
    </row>
    <row r="401" spans="1:7" x14ac:dyDescent="0.2">
      <c r="A401" s="443" t="s">
        <v>315</v>
      </c>
      <c r="B401" s="1" t="s">
        <v>228</v>
      </c>
      <c r="C401" s="1" t="s">
        <v>37</v>
      </c>
      <c r="D401" s="1" t="s">
        <v>227</v>
      </c>
      <c r="E401" s="1" t="s">
        <v>46</v>
      </c>
      <c r="F401" s="449" t="s">
        <v>323</v>
      </c>
      <c r="G401" s="401">
        <v>229</v>
      </c>
    </row>
    <row r="402" spans="1:7" x14ac:dyDescent="0.2">
      <c r="A402" s="443" t="s">
        <v>315</v>
      </c>
      <c r="B402" s="1" t="s">
        <v>230</v>
      </c>
      <c r="C402" s="1" t="s">
        <v>60</v>
      </c>
      <c r="D402" s="1" t="s">
        <v>229</v>
      </c>
      <c r="E402" s="1" t="s">
        <v>0</v>
      </c>
      <c r="F402" s="449" t="s">
        <v>323</v>
      </c>
      <c r="G402" s="402">
        <v>525</v>
      </c>
    </row>
    <row r="403" spans="1:7" x14ac:dyDescent="0.2">
      <c r="A403" s="443" t="s">
        <v>315</v>
      </c>
      <c r="B403" s="1" t="s">
        <v>232</v>
      </c>
      <c r="C403" s="1" t="s">
        <v>37</v>
      </c>
      <c r="D403" s="1" t="s">
        <v>231</v>
      </c>
      <c r="E403" s="1" t="s">
        <v>220</v>
      </c>
      <c r="F403" s="449" t="s">
        <v>323</v>
      </c>
      <c r="G403" s="403">
        <v>2439</v>
      </c>
    </row>
    <row r="404" spans="1:7" x14ac:dyDescent="0.2">
      <c r="A404" s="443" t="s">
        <v>315</v>
      </c>
      <c r="B404" s="1" t="s">
        <v>234</v>
      </c>
      <c r="C404" s="1" t="s">
        <v>37</v>
      </c>
      <c r="D404" s="1" t="s">
        <v>233</v>
      </c>
      <c r="E404" s="1" t="s">
        <v>0</v>
      </c>
      <c r="F404" s="449" t="s">
        <v>323</v>
      </c>
      <c r="G404" s="404">
        <v>497</v>
      </c>
    </row>
    <row r="405" spans="1:7" x14ac:dyDescent="0.2">
      <c r="A405" s="443" t="s">
        <v>315</v>
      </c>
      <c r="B405" s="1" t="s">
        <v>236</v>
      </c>
      <c r="C405" s="1" t="s">
        <v>20</v>
      </c>
      <c r="D405" s="1" t="s">
        <v>235</v>
      </c>
      <c r="E405" s="1" t="s">
        <v>220</v>
      </c>
      <c r="F405" s="449" t="s">
        <v>323</v>
      </c>
      <c r="G405" s="405">
        <v>1415</v>
      </c>
    </row>
    <row r="406" spans="1:7" x14ac:dyDescent="0.2">
      <c r="A406" s="443" t="s">
        <v>315</v>
      </c>
      <c r="B406" s="1" t="s">
        <v>238</v>
      </c>
      <c r="C406" s="1" t="s">
        <v>34</v>
      </c>
      <c r="D406" s="1" t="s">
        <v>237</v>
      </c>
      <c r="E406" s="1" t="s">
        <v>7</v>
      </c>
      <c r="F406" s="449" t="s">
        <v>323</v>
      </c>
      <c r="G406" s="406">
        <v>471</v>
      </c>
    </row>
    <row r="407" spans="1:7" x14ac:dyDescent="0.2">
      <c r="A407" s="443" t="s">
        <v>315</v>
      </c>
      <c r="B407" s="1" t="s">
        <v>240</v>
      </c>
      <c r="C407" s="1" t="s">
        <v>2</v>
      </c>
      <c r="D407" s="1" t="s">
        <v>239</v>
      </c>
      <c r="E407" s="1" t="s">
        <v>7</v>
      </c>
      <c r="F407" s="449" t="s">
        <v>323</v>
      </c>
      <c r="G407" s="407">
        <v>352</v>
      </c>
    </row>
    <row r="408" spans="1:7" x14ac:dyDescent="0.2">
      <c r="A408" s="443" t="s">
        <v>315</v>
      </c>
      <c r="B408" s="1" t="s">
        <v>242</v>
      </c>
      <c r="C408" s="1" t="s">
        <v>2</v>
      </c>
      <c r="D408" s="1" t="s">
        <v>241</v>
      </c>
      <c r="E408" s="1" t="s">
        <v>7</v>
      </c>
      <c r="F408" s="449" t="s">
        <v>323</v>
      </c>
      <c r="G408" s="408">
        <v>382</v>
      </c>
    </row>
    <row r="409" spans="1:7" x14ac:dyDescent="0.2">
      <c r="A409" s="443" t="s">
        <v>315</v>
      </c>
      <c r="B409" s="1" t="s">
        <v>244</v>
      </c>
      <c r="C409" s="1" t="s">
        <v>5</v>
      </c>
      <c r="D409" s="1" t="s">
        <v>243</v>
      </c>
      <c r="E409" s="1" t="s">
        <v>0</v>
      </c>
      <c r="F409" s="449" t="s">
        <v>323</v>
      </c>
      <c r="G409" s="409">
        <v>134</v>
      </c>
    </row>
    <row r="410" spans="1:7" x14ac:dyDescent="0.2">
      <c r="A410" s="443" t="s">
        <v>315</v>
      </c>
      <c r="B410" s="1" t="s">
        <v>246</v>
      </c>
      <c r="C410" s="1" t="s">
        <v>17</v>
      </c>
      <c r="D410" s="1" t="s">
        <v>245</v>
      </c>
      <c r="E410" s="1" t="s">
        <v>7</v>
      </c>
      <c r="F410" s="449" t="s">
        <v>323</v>
      </c>
      <c r="G410" s="410">
        <v>780</v>
      </c>
    </row>
    <row r="411" spans="1:7" x14ac:dyDescent="0.2">
      <c r="A411" s="443" t="s">
        <v>315</v>
      </c>
      <c r="B411" s="1" t="s">
        <v>248</v>
      </c>
      <c r="C411" s="1" t="s">
        <v>2</v>
      </c>
      <c r="D411" s="1" t="s">
        <v>247</v>
      </c>
      <c r="E411" s="1" t="s">
        <v>0</v>
      </c>
      <c r="F411" s="449" t="s">
        <v>323</v>
      </c>
      <c r="G411" s="411">
        <v>985</v>
      </c>
    </row>
    <row r="412" spans="1:7" x14ac:dyDescent="0.2">
      <c r="A412" s="443" t="s">
        <v>315</v>
      </c>
      <c r="B412" s="1" t="s">
        <v>250</v>
      </c>
      <c r="C412" s="1" t="s">
        <v>34</v>
      </c>
      <c r="D412" s="1" t="s">
        <v>249</v>
      </c>
      <c r="E412" s="1" t="s">
        <v>7</v>
      </c>
      <c r="F412" s="449" t="s">
        <v>323</v>
      </c>
      <c r="G412" s="412">
        <v>579</v>
      </c>
    </row>
    <row r="413" spans="1:7" x14ac:dyDescent="0.2">
      <c r="A413" s="443" t="s">
        <v>315</v>
      </c>
      <c r="B413" s="1" t="s">
        <v>252</v>
      </c>
      <c r="C413" s="1" t="s">
        <v>37</v>
      </c>
      <c r="D413" s="1" t="s">
        <v>251</v>
      </c>
      <c r="E413" s="1" t="s">
        <v>7</v>
      </c>
      <c r="F413" s="449" t="s">
        <v>323</v>
      </c>
      <c r="G413" s="413">
        <v>389</v>
      </c>
    </row>
    <row r="414" spans="1:7" x14ac:dyDescent="0.2">
      <c r="A414" s="443" t="s">
        <v>315</v>
      </c>
      <c r="B414" s="1" t="s">
        <v>254</v>
      </c>
      <c r="C414" s="1" t="s">
        <v>20</v>
      </c>
      <c r="D414" s="1" t="s">
        <v>253</v>
      </c>
      <c r="E414" s="1" t="s">
        <v>7</v>
      </c>
      <c r="F414" s="449" t="s">
        <v>323</v>
      </c>
      <c r="G414" s="414">
        <v>422</v>
      </c>
    </row>
    <row r="415" spans="1:7" x14ac:dyDescent="0.2">
      <c r="A415" s="443" t="s">
        <v>315</v>
      </c>
      <c r="B415" s="1" t="s">
        <v>256</v>
      </c>
      <c r="C415" s="1" t="s">
        <v>25</v>
      </c>
      <c r="D415" s="1" t="s">
        <v>255</v>
      </c>
      <c r="E415" s="1" t="s">
        <v>7</v>
      </c>
      <c r="F415" s="449" t="s">
        <v>323</v>
      </c>
      <c r="G415" s="415">
        <v>107</v>
      </c>
    </row>
    <row r="416" spans="1:7" x14ac:dyDescent="0.2">
      <c r="A416" s="443" t="s">
        <v>315</v>
      </c>
      <c r="B416" s="1" t="s">
        <v>259</v>
      </c>
      <c r="C416" s="1" t="s">
        <v>20</v>
      </c>
      <c r="D416" s="1" t="s">
        <v>258</v>
      </c>
      <c r="E416" s="1" t="s">
        <v>257</v>
      </c>
      <c r="F416" s="449" t="s">
        <v>257</v>
      </c>
      <c r="G416" s="416">
        <v>220</v>
      </c>
    </row>
    <row r="417" spans="1:7" x14ac:dyDescent="0.2">
      <c r="A417" s="443" t="s">
        <v>315</v>
      </c>
      <c r="B417" s="1" t="s">
        <v>262</v>
      </c>
      <c r="C417" s="1" t="s">
        <v>17</v>
      </c>
      <c r="D417" s="1" t="s">
        <v>261</v>
      </c>
      <c r="E417" s="1" t="s">
        <v>260</v>
      </c>
      <c r="F417" s="449" t="s">
        <v>260</v>
      </c>
      <c r="G417" s="417">
        <v>604</v>
      </c>
    </row>
    <row r="418" spans="1:7" x14ac:dyDescent="0.2">
      <c r="A418" s="443" t="s">
        <v>315</v>
      </c>
      <c r="B418" s="1" t="s">
        <v>264</v>
      </c>
      <c r="C418" s="1" t="s">
        <v>5</v>
      </c>
      <c r="D418" s="1" t="s">
        <v>263</v>
      </c>
      <c r="E418" s="1" t="s">
        <v>257</v>
      </c>
      <c r="F418" s="449" t="s">
        <v>257</v>
      </c>
      <c r="G418" s="418">
        <v>393</v>
      </c>
    </row>
    <row r="419" spans="1:7" x14ac:dyDescent="0.2">
      <c r="A419" s="443" t="s">
        <v>315</v>
      </c>
      <c r="B419" s="1" t="s">
        <v>266</v>
      </c>
      <c r="C419" s="1" t="s">
        <v>60</v>
      </c>
      <c r="D419" s="1" t="s">
        <v>265</v>
      </c>
      <c r="E419" s="1" t="s">
        <v>260</v>
      </c>
      <c r="F419" s="449" t="s">
        <v>260</v>
      </c>
      <c r="G419" s="419">
        <v>519</v>
      </c>
    </row>
    <row r="420" spans="1:7" x14ac:dyDescent="0.2">
      <c r="A420" s="443" t="s">
        <v>315</v>
      </c>
      <c r="B420" s="1" t="s">
        <v>268</v>
      </c>
      <c r="C420" s="1" t="s">
        <v>60</v>
      </c>
      <c r="D420" s="1" t="s">
        <v>267</v>
      </c>
      <c r="E420" s="1" t="s">
        <v>260</v>
      </c>
      <c r="F420" s="449" t="s">
        <v>260</v>
      </c>
      <c r="G420" s="420">
        <v>391</v>
      </c>
    </row>
    <row r="421" spans="1:7" x14ac:dyDescent="0.2">
      <c r="A421" s="443" t="s">
        <v>315</v>
      </c>
      <c r="B421" s="1" t="s">
        <v>270</v>
      </c>
      <c r="C421" s="1" t="s">
        <v>2</v>
      </c>
      <c r="D421" s="1" t="s">
        <v>269</v>
      </c>
      <c r="E421" s="1" t="s">
        <v>260</v>
      </c>
      <c r="F421" s="449" t="s">
        <v>260</v>
      </c>
      <c r="G421" s="421">
        <v>189</v>
      </c>
    </row>
    <row r="422" spans="1:7" x14ac:dyDescent="0.2">
      <c r="A422" s="443" t="s">
        <v>315</v>
      </c>
      <c r="B422" s="1" t="s">
        <v>272</v>
      </c>
      <c r="C422" s="1" t="s">
        <v>2</v>
      </c>
      <c r="D422" s="1" t="s">
        <v>271</v>
      </c>
      <c r="E422" s="1" t="s">
        <v>260</v>
      </c>
      <c r="F422" s="449" t="s">
        <v>260</v>
      </c>
      <c r="G422" s="422">
        <v>224</v>
      </c>
    </row>
    <row r="423" spans="1:7" x14ac:dyDescent="0.2">
      <c r="A423" s="443" t="s">
        <v>315</v>
      </c>
      <c r="B423" s="1" t="s">
        <v>274</v>
      </c>
      <c r="C423" s="1" t="s">
        <v>20</v>
      </c>
      <c r="D423" s="1" t="s">
        <v>273</v>
      </c>
      <c r="E423" s="1" t="s">
        <v>257</v>
      </c>
      <c r="F423" s="449" t="s">
        <v>257</v>
      </c>
      <c r="G423" s="423">
        <v>380</v>
      </c>
    </row>
    <row r="424" spans="1:7" x14ac:dyDescent="0.2">
      <c r="A424" s="443" t="s">
        <v>315</v>
      </c>
      <c r="B424" s="1" t="s">
        <v>276</v>
      </c>
      <c r="C424" s="1" t="s">
        <v>40</v>
      </c>
      <c r="D424" s="1" t="s">
        <v>275</v>
      </c>
      <c r="E424" s="1" t="s">
        <v>260</v>
      </c>
      <c r="F424" s="449" t="s">
        <v>260</v>
      </c>
      <c r="G424" s="424">
        <v>506</v>
      </c>
    </row>
    <row r="425" spans="1:7" x14ac:dyDescent="0.2">
      <c r="A425" s="443" t="s">
        <v>315</v>
      </c>
      <c r="B425" s="1" t="s">
        <v>278</v>
      </c>
      <c r="C425" s="1" t="s">
        <v>20</v>
      </c>
      <c r="D425" s="1" t="s">
        <v>277</v>
      </c>
      <c r="E425" s="1" t="s">
        <v>260</v>
      </c>
      <c r="F425" s="449" t="s">
        <v>260</v>
      </c>
      <c r="G425" s="425">
        <v>287</v>
      </c>
    </row>
    <row r="426" spans="1:7" x14ac:dyDescent="0.2">
      <c r="A426" s="443" t="s">
        <v>315</v>
      </c>
      <c r="B426" s="1" t="s">
        <v>280</v>
      </c>
      <c r="C426" s="1" t="s">
        <v>2</v>
      </c>
      <c r="D426" s="1" t="s">
        <v>279</v>
      </c>
      <c r="E426" s="1" t="s">
        <v>260</v>
      </c>
      <c r="F426" s="449" t="s">
        <v>260</v>
      </c>
      <c r="G426" s="426">
        <v>270</v>
      </c>
    </row>
    <row r="427" spans="1:7" x14ac:dyDescent="0.2">
      <c r="A427" s="443" t="s">
        <v>315</v>
      </c>
      <c r="B427" s="1" t="s">
        <v>282</v>
      </c>
      <c r="C427" s="1" t="s">
        <v>2</v>
      </c>
      <c r="D427" s="1" t="s">
        <v>281</v>
      </c>
      <c r="E427" s="1" t="s">
        <v>260</v>
      </c>
      <c r="F427" s="449" t="s">
        <v>260</v>
      </c>
      <c r="G427" s="427">
        <v>393</v>
      </c>
    </row>
    <row r="428" spans="1:7" x14ac:dyDescent="0.2">
      <c r="A428" s="443" t="s">
        <v>315</v>
      </c>
      <c r="B428" s="1" t="s">
        <v>284</v>
      </c>
      <c r="C428" s="1" t="s">
        <v>2</v>
      </c>
      <c r="D428" s="1" t="s">
        <v>283</v>
      </c>
      <c r="E428" s="1" t="s">
        <v>260</v>
      </c>
      <c r="F428" s="449" t="s">
        <v>260</v>
      </c>
      <c r="G428" s="428">
        <v>460</v>
      </c>
    </row>
    <row r="429" spans="1:7" x14ac:dyDescent="0.2">
      <c r="A429" s="443" t="s">
        <v>315</v>
      </c>
      <c r="B429" s="1" t="s">
        <v>286</v>
      </c>
      <c r="C429" s="1" t="s">
        <v>2</v>
      </c>
      <c r="D429" s="1" t="s">
        <v>285</v>
      </c>
      <c r="E429" s="1" t="s">
        <v>260</v>
      </c>
      <c r="F429" s="449" t="s">
        <v>260</v>
      </c>
      <c r="G429" s="429">
        <v>398</v>
      </c>
    </row>
    <row r="430" spans="1:7" x14ac:dyDescent="0.2">
      <c r="A430" s="443" t="s">
        <v>315</v>
      </c>
      <c r="B430" s="1" t="s">
        <v>288</v>
      </c>
      <c r="C430" s="1" t="s">
        <v>2</v>
      </c>
      <c r="D430" s="1" t="s">
        <v>287</v>
      </c>
      <c r="E430" s="1" t="s">
        <v>260</v>
      </c>
      <c r="F430" s="449" t="s">
        <v>260</v>
      </c>
      <c r="G430" s="430">
        <v>688</v>
      </c>
    </row>
    <row r="431" spans="1:7" x14ac:dyDescent="0.2">
      <c r="A431" s="443" t="s">
        <v>315</v>
      </c>
      <c r="B431" s="1" t="s">
        <v>290</v>
      </c>
      <c r="C431" s="1" t="s">
        <v>37</v>
      </c>
      <c r="D431" s="1" t="s">
        <v>289</v>
      </c>
      <c r="E431" s="1" t="s">
        <v>257</v>
      </c>
      <c r="F431" s="449" t="s">
        <v>257</v>
      </c>
      <c r="G431" s="431">
        <v>359</v>
      </c>
    </row>
    <row r="432" spans="1:7" x14ac:dyDescent="0.2">
      <c r="A432" s="443" t="s">
        <v>315</v>
      </c>
      <c r="B432" s="1" t="s">
        <v>292</v>
      </c>
      <c r="C432" s="1" t="s">
        <v>17</v>
      </c>
      <c r="D432" s="1" t="s">
        <v>291</v>
      </c>
      <c r="E432" s="1" t="s">
        <v>260</v>
      </c>
      <c r="F432" s="449" t="s">
        <v>260</v>
      </c>
      <c r="G432" s="432">
        <v>393</v>
      </c>
    </row>
    <row r="433" spans="1:7" x14ac:dyDescent="0.2">
      <c r="A433" s="443" t="s">
        <v>315</v>
      </c>
      <c r="B433" s="1" t="s">
        <v>294</v>
      </c>
      <c r="C433" s="1" t="s">
        <v>17</v>
      </c>
      <c r="D433" s="1" t="s">
        <v>293</v>
      </c>
      <c r="E433" s="1" t="s">
        <v>260</v>
      </c>
      <c r="F433" s="449" t="s">
        <v>260</v>
      </c>
      <c r="G433" s="433"/>
    </row>
    <row r="434" spans="1:7" x14ac:dyDescent="0.2">
      <c r="A434" s="443" t="s">
        <v>315</v>
      </c>
      <c r="B434" s="1" t="s">
        <v>296</v>
      </c>
      <c r="C434" s="1" t="s">
        <v>20</v>
      </c>
      <c r="D434" s="1" t="s">
        <v>295</v>
      </c>
      <c r="E434" s="1" t="s">
        <v>260</v>
      </c>
      <c r="F434" s="449" t="s">
        <v>260</v>
      </c>
      <c r="G434" s="434">
        <v>288</v>
      </c>
    </row>
    <row r="435" spans="1:7" x14ac:dyDescent="0.2">
      <c r="A435" s="443" t="s">
        <v>315</v>
      </c>
      <c r="B435" s="1" t="s">
        <v>298</v>
      </c>
      <c r="C435" s="1" t="s">
        <v>37</v>
      </c>
      <c r="D435" s="1" t="s">
        <v>297</v>
      </c>
      <c r="E435" s="1" t="s">
        <v>260</v>
      </c>
      <c r="F435" s="449" t="s">
        <v>260</v>
      </c>
      <c r="G435" s="435"/>
    </row>
    <row r="436" spans="1:7" x14ac:dyDescent="0.2">
      <c r="A436" s="443" t="s">
        <v>315</v>
      </c>
      <c r="B436" s="1" t="s">
        <v>300</v>
      </c>
      <c r="C436" s="1" t="s">
        <v>37</v>
      </c>
      <c r="D436" s="1" t="s">
        <v>299</v>
      </c>
      <c r="E436" s="1" t="s">
        <v>260</v>
      </c>
      <c r="F436" s="449" t="s">
        <v>260</v>
      </c>
      <c r="G436" s="436">
        <v>895</v>
      </c>
    </row>
    <row r="437" spans="1:7" x14ac:dyDescent="0.2">
      <c r="A437" s="443" t="s">
        <v>315</v>
      </c>
      <c r="B437" s="1" t="s">
        <v>302</v>
      </c>
      <c r="C437" s="1" t="s">
        <v>2</v>
      </c>
      <c r="D437" s="1" t="s">
        <v>301</v>
      </c>
      <c r="E437" s="1" t="s">
        <v>260</v>
      </c>
      <c r="F437" s="449" t="s">
        <v>260</v>
      </c>
      <c r="G437" s="437">
        <v>185</v>
      </c>
    </row>
    <row r="438" spans="1:7" x14ac:dyDescent="0.2">
      <c r="A438" s="443" t="s">
        <v>315</v>
      </c>
      <c r="B438" s="1" t="s">
        <v>304</v>
      </c>
      <c r="C438" s="1" t="s">
        <v>77</v>
      </c>
      <c r="D438" s="1" t="s">
        <v>303</v>
      </c>
      <c r="E438" s="1" t="s">
        <v>257</v>
      </c>
      <c r="F438" s="449" t="s">
        <v>257</v>
      </c>
      <c r="G438" s="438">
        <v>468</v>
      </c>
    </row>
    <row r="439" spans="1:7" x14ac:dyDescent="0.2">
      <c r="A439" s="443" t="s">
        <v>315</v>
      </c>
      <c r="B439" s="1" t="s">
        <v>306</v>
      </c>
      <c r="C439" s="1" t="s">
        <v>60</v>
      </c>
      <c r="D439" s="1" t="s">
        <v>305</v>
      </c>
      <c r="E439" s="1" t="s">
        <v>260</v>
      </c>
      <c r="F439" s="449" t="s">
        <v>260</v>
      </c>
      <c r="G439" s="439">
        <v>944</v>
      </c>
    </row>
    <row r="440" spans="1:7" x14ac:dyDescent="0.2">
      <c r="A440" s="443" t="s">
        <v>315</v>
      </c>
      <c r="B440" s="1" t="s">
        <v>308</v>
      </c>
      <c r="C440" s="1" t="s">
        <v>20</v>
      </c>
      <c r="D440" s="1" t="s">
        <v>307</v>
      </c>
      <c r="E440" s="1" t="s">
        <v>260</v>
      </c>
      <c r="F440" s="449" t="s">
        <v>260</v>
      </c>
      <c r="G440" s="440">
        <v>884</v>
      </c>
    </row>
    <row r="441" spans="1:7" x14ac:dyDescent="0.2">
      <c r="A441" s="443" t="s">
        <v>315</v>
      </c>
      <c r="B441" s="1" t="s">
        <v>310</v>
      </c>
      <c r="C441" s="1" t="s">
        <v>20</v>
      </c>
      <c r="D441" s="1" t="s">
        <v>309</v>
      </c>
      <c r="E441" s="1" t="s">
        <v>260</v>
      </c>
      <c r="F441" s="449" t="s">
        <v>260</v>
      </c>
      <c r="G441" s="441">
        <v>192</v>
      </c>
    </row>
    <row r="442" spans="1:7" x14ac:dyDescent="0.2">
      <c r="A442" s="443" t="s">
        <v>315</v>
      </c>
      <c r="B442" s="1" t="s">
        <v>312</v>
      </c>
      <c r="C442" s="1" t="s">
        <v>2</v>
      </c>
      <c r="D442" s="1" t="s">
        <v>311</v>
      </c>
      <c r="E442" s="1" t="s">
        <v>257</v>
      </c>
      <c r="F442" s="449" t="s">
        <v>257</v>
      </c>
      <c r="G442" s="442">
        <v>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Growth Model</vt:lpstr>
      <vt:lpstr>Baseline Growth</vt:lpstr>
      <vt:lpstr>Enrollment Pivot</vt:lpstr>
      <vt:lpstr>Raw Enrollment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2015-08-06T15:20:27Z</dcterms:created>
  <dcterms:modified xsi:type="dcterms:W3CDTF">2015-08-13T01:42:27Z</dcterms:modified>
</cp:coreProperties>
</file>